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k2PUJD6BQsc85A4gXj97uToejK5NIerkFXXx9VKuzPwF83wryza4noSV6dpsXca6q8UMCyCVzC9715HTJ8esxw==" workbookSaltValue="lri5FkoeEj+NkSgScQ4kdw==" workbookSpinCount="100000" lockStructure="1"/>
  <bookViews>
    <workbookView xWindow="0" yWindow="0" windowWidth="22260" windowHeight="12650"/>
  </bookViews>
  <sheets>
    <sheet name="Information" sheetId="3" r:id="rId1"/>
    <sheet name="SPS Calculator" sheetId="1" r:id="rId2"/>
    <sheet name="Simple Calculator"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2" l="1"/>
  <c r="F10" i="2"/>
  <c r="F7" i="1" l="1"/>
  <c r="F6" i="1"/>
  <c r="N13" i="1" l="1"/>
  <c r="M13" i="1"/>
  <c r="L13" i="1"/>
  <c r="K13" i="1"/>
  <c r="J13" i="1"/>
  <c r="I13" i="1"/>
  <c r="H13" i="1"/>
  <c r="G13" i="1"/>
  <c r="F13" i="1"/>
  <c r="E13" i="1"/>
  <c r="D13" i="1"/>
  <c r="D83" i="1"/>
  <c r="D77" i="1"/>
  <c r="D71" i="1"/>
  <c r="F65" i="1"/>
  <c r="D54" i="1"/>
  <c r="D53" i="1"/>
  <c r="D48" i="1"/>
  <c r="D47" i="1"/>
  <c r="G41" i="1"/>
  <c r="H34" i="1"/>
  <c r="H33" i="1"/>
  <c r="H32" i="1"/>
  <c r="I24" i="1"/>
  <c r="I23" i="1"/>
  <c r="I22" i="1"/>
  <c r="F11" i="2" l="1"/>
  <c r="D88" i="1" l="1"/>
  <c r="F64" i="1" l="1"/>
  <c r="H23" i="1" l="1"/>
  <c r="G23" i="1"/>
  <c r="G34" i="1"/>
  <c r="F34" i="1"/>
  <c r="F63" i="1" l="1"/>
  <c r="F41" i="1"/>
  <c r="E41" i="1"/>
  <c r="G33" i="1"/>
  <c r="F33" i="1"/>
  <c r="G32" i="1"/>
  <c r="F32" i="1"/>
  <c r="H24" i="1"/>
  <c r="G24" i="1"/>
  <c r="H22" i="1"/>
  <c r="G22" i="1"/>
  <c r="H21" i="1"/>
  <c r="G21" i="1"/>
  <c r="I21" i="1" l="1"/>
  <c r="C13" i="1"/>
  <c r="F4" i="1"/>
  <c r="B8" i="1"/>
  <c r="D7" i="1"/>
  <c r="D5" i="1"/>
  <c r="D6" i="1" l="1"/>
  <c r="E14" i="1"/>
  <c r="B7" i="1"/>
  <c r="J14" i="1"/>
  <c r="B5" i="1"/>
  <c r="H14" i="1"/>
  <c r="B4" i="1"/>
  <c r="G14" i="1"/>
  <c r="B6" i="1"/>
  <c r="I14" i="1"/>
  <c r="D4" i="1"/>
  <c r="D14" i="1"/>
  <c r="F14" i="1"/>
  <c r="K14" i="1"/>
  <c r="L14" i="1"/>
  <c r="C14" i="1"/>
  <c r="F5" i="1"/>
  <c r="M14" i="1" l="1"/>
  <c r="N14" i="1"/>
  <c r="O14" i="1" l="1"/>
  <c r="O13" i="1" s="1"/>
  <c r="P14" i="1"/>
  <c r="P13" i="1" s="1"/>
  <c r="F9" i="1" l="1"/>
</calcChain>
</file>

<file path=xl/sharedStrings.xml><?xml version="1.0" encoding="utf-8"?>
<sst xmlns="http://schemas.openxmlformats.org/spreadsheetml/2006/main" count="155" uniqueCount="117">
  <si>
    <t>SPS Calculator</t>
  </si>
  <si>
    <t>% of Testers Are Proficient
 in ELA</t>
  </si>
  <si>
    <t>% of Testers Are Proficient
 in Math</t>
  </si>
  <si>
    <t>% of Testers Are Proficient
 in Science</t>
  </si>
  <si>
    <t>% of Testers Are Proficient
 in Social Studies</t>
  </si>
  <si>
    <t>% of Students Growing in ELA</t>
  </si>
  <si>
    <t>% of Students Growing in Math</t>
  </si>
  <si>
    <t>% of Students Growing in ELA Who Had the Lowest 25% of Scores  in the Prior Year</t>
  </si>
  <si>
    <t>% of Students Growing in Math Who Had the Lowest 25% of Scores  in the Prior Year</t>
  </si>
  <si>
    <t>% of English Learners making progress</t>
  </si>
  <si>
    <t xml:space="preserve">% of Cohort Graduation Rate </t>
  </si>
  <si>
    <t>% of Students Who Ready based on a nationally recognized exam</t>
  </si>
  <si>
    <t>% of Students Who Accelerated into college coursework, career training, or service</t>
  </si>
  <si>
    <t>SPS</t>
  </si>
  <si>
    <t>LEAP  (Grades 3-8 and HS tests)</t>
  </si>
  <si>
    <t>Number of Test Units</t>
  </si>
  <si>
    <t>Performance Levels</t>
  </si>
  <si>
    <t>Total Tester (LEAP and LEAP Connect)</t>
  </si>
  <si>
    <t xml:space="preserve">Basic  </t>
  </si>
  <si>
    <t>ELA / English I / English II</t>
  </si>
  <si>
    <t>*Beginning in 2022-2023,  for those schools participated in IAP, IAP assessment index shall be used.</t>
  </si>
  <si>
    <t>LEAP Connect  (Grades 3-12)</t>
  </si>
  <si>
    <t>Total Tester</t>
  </si>
  <si>
    <t xml:space="preserve">ELA </t>
  </si>
  <si>
    <t>ELPT Index Points</t>
  </si>
  <si>
    <t>Assessment Progress (Grade 3-12 LEAP and LEAP Connect)</t>
  </si>
  <si>
    <t>Subject</t>
  </si>
  <si>
    <t># of total testers who took test prior year and should take test current year</t>
  </si>
  <si>
    <t xml:space="preserve"># of total testers who met goal </t>
  </si>
  <si>
    <t>% of testers who met goal</t>
  </si>
  <si>
    <t>ELA</t>
  </si>
  <si>
    <t>Math</t>
  </si>
  <si>
    <t>Assessment Progress Bottom 25% (Grade 3-12 LEAP and LEAP Connect)</t>
  </si>
  <si>
    <t xml:space="preserve"># of total testers who had lowest 25% of scores in prior year </t>
  </si>
  <si>
    <t xml:space="preserve"># of total testers with lowest 25% of scores in prior year who met goal </t>
  </si>
  <si>
    <t xml:space="preserve">% of total testers with lowest 25% of scores in prior year who met goal </t>
  </si>
  <si>
    <t>Cohort Graduation Rate</t>
  </si>
  <si>
    <t>Student Result</t>
  </si>
  <si>
    <t>Cohort Member Count</t>
  </si>
  <si>
    <t>Regular HS Diploma (Four-year graduate - Includes Career Diploma student with a regional Jump Start credential)</t>
  </si>
  <si>
    <t>HS Diploma not earned by student on pathway for students assessed on the LEAP Connect and did not remain continuously enrolled  (L3)</t>
  </si>
  <si>
    <t>Sum (Cohort Graduate Count)</t>
  </si>
  <si>
    <t>Sum (Cohort Member Count)</t>
  </si>
  <si>
    <t>% of Students Who Met the Requirment</t>
  </si>
  <si>
    <t>Nationally Norm Referenced Assessment Indicators</t>
  </si>
  <si>
    <t>Acceleration Indicator</t>
  </si>
  <si>
    <t>Count</t>
  </si>
  <si>
    <t xml:space="preserve">Advanced </t>
  </si>
  <si>
    <t xml:space="preserve">Mastery </t>
  </si>
  <si>
    <t xml:space="preserve">Approaching Basic  </t>
  </si>
  <si>
    <t xml:space="preserve">Unsatisfactory </t>
  </si>
  <si>
    <t>Science</t>
  </si>
  <si>
    <t>Science / Biology</t>
  </si>
  <si>
    <t>Social Studies / U.S.History</t>
  </si>
  <si>
    <t>Math / Algebra I / Geometry</t>
  </si>
  <si>
    <t xml:space="preserve">* Include full academic year (FAY) students only in the above assessment proficiency calculation.     </t>
  </si>
  <si>
    <t>*Please include only full academic year (FAY) students in assessment proficiency calculations. Include students who should have tested but did not.</t>
  </si>
  <si>
    <t>LEAP Assessment Proficiency (Grade 3-12)</t>
  </si>
  <si>
    <t>Indicator</t>
  </si>
  <si>
    <t>Total</t>
  </si>
  <si>
    <t>Accountability Score Card</t>
  </si>
  <si>
    <t>% of Students Who Are Proficient</t>
  </si>
  <si>
    <t>% of Students Growing</t>
  </si>
  <si>
    <t>% of High School Students Thriving</t>
  </si>
  <si>
    <t>In Math</t>
  </si>
  <si>
    <t>Graduating on time</t>
  </si>
  <si>
    <t>English</t>
  </si>
  <si>
    <t>In English</t>
  </si>
  <si>
    <t>Ready based on a nationally recognized exam</t>
  </si>
  <si>
    <t>In Math for the school’s lowest 25% of students</t>
  </si>
  <si>
    <t>Accelerated into college coursework, career training, or service</t>
  </si>
  <si>
    <t>Social Studies</t>
  </si>
  <si>
    <t>In English for the school’s lowest 25% of students</t>
  </si>
  <si>
    <t>In English Language Proficiency (English Learners)</t>
  </si>
  <si>
    <t>Average:</t>
  </si>
  <si>
    <t>Career Acceleration Bonus</t>
  </si>
  <si>
    <t>Bonus Opportunities - Accelerator WorkBased Learning</t>
  </si>
  <si>
    <t>Bonus</t>
  </si>
  <si>
    <t>Bonus Opportunities - Certified Language immersion Site</t>
  </si>
  <si>
    <t>Does your school have a certified foreign language immersion program? (Y/N)</t>
  </si>
  <si>
    <t>Y/N</t>
  </si>
  <si>
    <t>Did 25% of your Career Accelerating Students complete a work based learning experience (Y/N)</t>
  </si>
  <si>
    <t>Exceeds Trajectory</t>
  </si>
  <si>
    <t>Meets Trajectory</t>
  </si>
  <si>
    <t>% of English Learners Meeting or Exceeding Trajectory</t>
  </si>
  <si>
    <t># of English Learners Meeting or Exceeding Trajectory</t>
  </si>
  <si>
    <t>Non-graduate</t>
  </si>
  <si>
    <t>Enter the percent rounded to the tenths place for any indicator which you have at least 15 students.</t>
  </si>
  <si>
    <t xml:space="preserve"> </t>
  </si>
  <si>
    <t># of Indicators:</t>
  </si>
  <si>
    <t>Total Points:</t>
  </si>
  <si>
    <t>N</t>
  </si>
  <si>
    <t>NOTE: For LEAP Connect Mastery=At Goal; Advanced=Above Goal</t>
  </si>
  <si>
    <t>If there are no ELPT/ELPT Connect progress points to report, please leave cells in the table above blank.</t>
  </si>
  <si>
    <t>**Students must have participated in all three LEAP Connect high school level subject tests to be eligible for LEAP Connect diploma pathway.</t>
  </si>
  <si>
    <t xml:space="preserve">Level 4                  Above Goal              </t>
  </si>
  <si>
    <t xml:space="preserve">Level 3                                 At Goal                      </t>
  </si>
  <si>
    <t xml:space="preserve">Level 2                   Near Goal                             </t>
  </si>
  <si>
    <t xml:space="preserve">Level 1                     Below Goal                 </t>
  </si>
  <si>
    <t>K-12 ELPT/ELPT Connect (Only English Learner)</t>
  </si>
  <si>
    <t>HS Diploma earned through pathway for students assessed on the LEAP Connect (L1) - Includes credential**</t>
  </si>
  <si>
    <t>Graduation Rate (Percent)</t>
  </si>
  <si>
    <t>*The ELPT/ELPT Connect Progress index compares overall proficiency level from ELPT baseline (first year tested) to current year overall proficiency level.</t>
  </si>
  <si>
    <t>Students with highest ACT composite score &gt;=20 
    OR 
Students on career diploma pathway and WorkKeys certificate= Gold/Platinum</t>
  </si>
  <si>
    <t>Did 25% of students who got an Advanced IBC or Basic Bundle also complete a workbased learning experience? (Y/N)</t>
  </si>
  <si>
    <t>Does the school have a certified foreign language immersion program? (Y/N)</t>
  </si>
  <si>
    <t>English Language Acquisition  (Grade K-12 and only English Learner)</t>
  </si>
  <si>
    <t>Grades K-12</t>
  </si>
  <si>
    <t># of Testers Earning Mastery &amp; Above (LEAP and LEAP Connect)</t>
  </si>
  <si>
    <t>% of Testers Earning Mastery &amp; Above (LEAP and LEAP Connect)</t>
  </si>
  <si>
    <t># of Testers Earning Mastery &amp; Above</t>
  </si>
  <si>
    <t>% of Testers Earning Mastery &amp; Above</t>
  </si>
  <si>
    <r>
      <rPr>
        <b/>
        <i/>
        <sz val="11"/>
        <color theme="1"/>
        <rFont val="Calibri"/>
        <family val="2"/>
        <scheme val="minor"/>
      </rPr>
      <t xml:space="preserve">Determining Growth Numerator:  </t>
    </r>
    <r>
      <rPr>
        <sz val="11"/>
        <color theme="1"/>
        <rFont val="Calibri"/>
        <family val="2"/>
        <scheme val="minor"/>
      </rPr>
      <t xml:space="preserve">To calculate the number of students who met growth, sum by subject 1) the number of students who moved up at least one achievement level, 2) the number of students who moved from a lower half achievement level for Unsatisfactory, Approaching Basic or Basic to the a higher range, 3) the number of students who scored Mastery in the prior year and increased their scale score by at least one point or earned Advanced and 4) the number of students who earned Advanced in the prior year and maintained Advanced. For LEAP Connect also add students who moved 1) up at least one achievement level; 2) from lower half of scale score ranges for Below Goal and Near Goal to a higher achievement range, 3) students who scored “At Goal” and increased scale score by 1 point or earned Above Goal, and 4) students who scored Above Goal and maintained Above Goal.
</t>
    </r>
  </si>
  <si>
    <r>
      <rPr>
        <b/>
        <i/>
        <sz val="11"/>
        <rFont val="Calibri"/>
        <family val="2"/>
        <scheme val="minor"/>
      </rPr>
      <t xml:space="preserve">Purpose: </t>
    </r>
    <r>
      <rPr>
        <sz val="11"/>
        <rFont val="Calibri"/>
        <family val="2"/>
        <scheme val="minor"/>
      </rPr>
      <t>This calculator provides systems with the opportunity to estimate the SPS using the revised accountability formula approved by BESE.  This calculator may be updated between now and 2026 based on feedback.  Note there are two options, one traditional SPS calculator which includes each subcomponent and allows for entry of individual student counts.  Another which is named “Simple Calculator” allows for entry of percentages for each category.</t>
    </r>
  </si>
  <si>
    <r>
      <rPr>
        <b/>
        <i/>
        <sz val="11"/>
        <rFont val="Calibri"/>
        <family val="2"/>
        <scheme val="minor"/>
      </rPr>
      <t>Determining Growth Denominator:</t>
    </r>
    <r>
      <rPr>
        <sz val="11"/>
        <rFont val="Calibri"/>
        <family val="2"/>
        <scheme val="minor"/>
      </rPr>
      <t xml:space="preserve"> To calculate the number of students eligible for inclusion in growth, include students who have a prior year and current year score AND meet the full academic year definition, and add full academic year students who have a prior year score but will earn a zero for the current year for failing to participate in the test. 
</t>
    </r>
  </si>
  <si>
    <t>Does No Meet Trajectory</t>
  </si>
  <si>
    <t>Students who had highest ACT composite score &gt;=20 AND Math subscore  &gt;=25 
   OR
Students who had highest ACT composite score &gt;=20 AND English subscore &gt;=26
   OR
Students who had highest ACT composite score &gt;=20 and AP scores &gt;+3, IB scores &gt;=4, or TOPS Aligned DE credits &gt;=6 with course grade &gt;C or P 
   OR
Students who had highest ACT composite score &gt;=20 and have 3 CLEP exams from this list: (American Government &gt;=58, American History I &gt;=50, American History II &gt;=50, Calculus with Elementary Functions &gt;=50, College Algebra &gt;=50, College Mathematics &gt;=50, College Composition &gt;=50, College French &gt;=40, College German &gt;=40, College Spanish &gt;=40, Human Growth and Development &gt;=50, Introduction to Educational Psychology &gt;=50, Introductory Psychology &gt;=50, Introductory Sociology &gt;=50, Macroeconomics &gt;=50, Microeconomics &gt;=50)
   OR
Students who got Advanced IBC
  OR
Students who earned a Basic Bundle of credentials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</si>
</sst>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9"/>
      <color theme="1"/>
      <name val="Calibri"/>
      <family val="2"/>
      <scheme val="minor"/>
    </font>
    <font>
      <b/>
      <sz val="10"/>
      <color theme="0"/>
      <name val="Calibri"/>
      <family val="2"/>
      <scheme val="minor"/>
    </font>
    <font>
      <b/>
      <sz val="9"/>
      <color theme="1"/>
      <name val="Calibri"/>
      <family val="2"/>
      <scheme val="minor"/>
    </font>
    <font>
      <sz val="10"/>
      <name val="Arial"/>
      <family val="2"/>
    </font>
    <font>
      <b/>
      <sz val="9"/>
      <name val="Calibri"/>
      <family val="2"/>
      <scheme val="minor"/>
    </font>
    <font>
      <sz val="9"/>
      <name val="Calibri"/>
      <family val="2"/>
      <scheme val="minor"/>
    </font>
    <font>
      <b/>
      <sz val="9"/>
      <name val="Arial"/>
      <family val="2"/>
    </font>
    <font>
      <b/>
      <sz val="10"/>
      <color theme="1"/>
      <name val="Calibri"/>
      <family val="2"/>
      <scheme val="minor"/>
    </font>
    <font>
      <b/>
      <sz val="12"/>
      <color theme="1"/>
      <name val="Public Sans"/>
    </font>
    <font>
      <b/>
      <sz val="11"/>
      <color theme="1"/>
      <name val="Public Sans"/>
    </font>
    <font>
      <b/>
      <sz val="11"/>
      <color rgb="FF3B1A53"/>
      <name val="Public Sans"/>
    </font>
    <font>
      <sz val="10"/>
      <color rgb="FF434343"/>
      <name val="Public Sans"/>
    </font>
    <font>
      <sz val="14"/>
      <color rgb="FF434343"/>
      <name val="Public Sans"/>
    </font>
    <font>
      <sz val="11"/>
      <color rgb="FF434343"/>
      <name val="Public Sans"/>
    </font>
    <font>
      <sz val="10"/>
      <color theme="1"/>
      <name val="Arial"/>
      <family val="2"/>
    </font>
    <font>
      <b/>
      <sz val="14"/>
      <color rgb="FFFFFFFF"/>
      <name val="Public Sans"/>
    </font>
    <font>
      <b/>
      <sz val="14"/>
      <color theme="1"/>
      <name val="Calibri"/>
      <family val="2"/>
      <scheme val="minor"/>
    </font>
    <font>
      <b/>
      <sz val="12"/>
      <color rgb="FFFFFFFF"/>
      <name val="Public Sans"/>
    </font>
    <font>
      <sz val="11"/>
      <color theme="1"/>
      <name val="Calibri"/>
      <family val="2"/>
      <scheme val="minor"/>
    </font>
    <font>
      <sz val="8"/>
      <name val="Arial"/>
      <family val="2"/>
    </font>
    <font>
      <sz val="11"/>
      <name val="Calibri"/>
      <family val="2"/>
      <scheme val="minor"/>
    </font>
    <font>
      <b/>
      <i/>
      <sz val="11"/>
      <name val="Calibri"/>
      <family val="2"/>
      <scheme val="minor"/>
    </font>
    <font>
      <b/>
      <i/>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39997558519241921"/>
        <bgColor indexed="64"/>
      </patternFill>
    </fill>
    <fill>
      <patternFill patternType="solid">
        <fgColor rgb="FFF9EDE9"/>
        <bgColor indexed="64"/>
      </patternFill>
    </fill>
    <fill>
      <patternFill patternType="solid">
        <fgColor theme="8" tint="0.39997558519241921"/>
        <bgColor indexed="64"/>
      </patternFill>
    </fill>
    <fill>
      <patternFill patternType="solid">
        <fgColor theme="5" tint="-0.249977111117893"/>
        <bgColor indexed="64"/>
      </patternFill>
    </fill>
  </fills>
  <borders count="2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indexed="64"/>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CCCCCC"/>
      </left>
      <right style="medium">
        <color rgb="FFCCCCCC"/>
      </right>
      <top style="medium">
        <color rgb="FFCCCCCC"/>
      </top>
      <bottom style="medium">
        <color rgb="FFC44B27"/>
      </bottom>
      <diagonal/>
    </border>
    <border>
      <left style="medium">
        <color rgb="FFCCCCCC"/>
      </left>
      <right/>
      <top style="medium">
        <color rgb="FFCCCCCC"/>
      </top>
      <bottom style="medium">
        <color rgb="FFC44B27"/>
      </bottom>
      <diagonal/>
    </border>
    <border>
      <left/>
      <right/>
      <top style="medium">
        <color rgb="FFCCCCCC"/>
      </top>
      <bottom style="medium">
        <color rgb="FFC44B27"/>
      </bottom>
      <diagonal/>
    </border>
    <border>
      <left/>
      <right style="medium">
        <color rgb="FFCCCCCC"/>
      </right>
      <top style="medium">
        <color rgb="FFCCCCCC"/>
      </top>
      <bottom style="medium">
        <color rgb="FFC44B27"/>
      </bottom>
      <diagonal/>
    </border>
    <border>
      <left style="medium">
        <color rgb="FFC44B27"/>
      </left>
      <right style="medium">
        <color rgb="FFC44B27"/>
      </right>
      <top style="medium">
        <color rgb="FFCCCCCC"/>
      </top>
      <bottom style="medium">
        <color rgb="FFC44B27"/>
      </bottom>
      <diagonal/>
    </border>
    <border>
      <left style="medium">
        <color rgb="FFCCCCCC"/>
      </left>
      <right style="medium">
        <color rgb="FFC44B27"/>
      </right>
      <top style="medium">
        <color rgb="FFCCCCCC"/>
      </top>
      <bottom style="medium">
        <color rgb="FFC44B27"/>
      </bottom>
      <diagonal/>
    </border>
    <border>
      <left style="medium">
        <color rgb="FFCCCCCC"/>
      </left>
      <right style="medium">
        <color rgb="FFC44B27"/>
      </right>
      <top style="medium">
        <color rgb="FFCCCCCC"/>
      </top>
      <bottom style="medium">
        <color rgb="FFCE694B"/>
      </bottom>
      <diagonal/>
    </border>
    <border>
      <left style="medium">
        <color rgb="FFCE694B"/>
      </left>
      <right style="medium">
        <color rgb="FFC44B27"/>
      </right>
      <top style="medium">
        <color rgb="FFCCCCCC"/>
      </top>
      <bottom style="medium">
        <color rgb="FFC44B27"/>
      </bottom>
      <diagonal/>
    </border>
    <border>
      <left style="medium">
        <color rgb="FFCCCCCC"/>
      </left>
      <right style="medium">
        <color rgb="FFCE694B"/>
      </right>
      <top style="medium">
        <color rgb="FFCCCCCC"/>
      </top>
      <bottom style="medium">
        <color rgb="FFC44B27"/>
      </bottom>
      <diagonal/>
    </border>
    <border>
      <left style="medium">
        <color rgb="FFC44B27"/>
      </left>
      <right style="medium">
        <color rgb="FFCCCCCC"/>
      </right>
      <top style="medium">
        <color rgb="FFCCCCCC"/>
      </top>
      <bottom style="medium">
        <color rgb="FFC44B27"/>
      </bottom>
      <diagonal/>
    </border>
    <border>
      <left style="medium">
        <color rgb="FFC44B27"/>
      </left>
      <right/>
      <top style="medium">
        <color rgb="FFC44B27"/>
      </top>
      <bottom style="medium">
        <color rgb="FFC44B27"/>
      </bottom>
      <diagonal/>
    </border>
    <border>
      <left/>
      <right style="medium">
        <color rgb="FFC44B27"/>
      </right>
      <top style="medium">
        <color rgb="FFC44B27"/>
      </top>
      <bottom style="medium">
        <color rgb="FFC44B27"/>
      </bottom>
      <diagonal/>
    </border>
    <border>
      <left/>
      <right/>
      <top/>
      <bottom style="thin">
        <color auto="1"/>
      </bottom>
      <diagonal/>
    </border>
  </borders>
  <cellStyleXfs count="3">
    <xf numFmtId="0" fontId="0" fillId="0" borderId="0"/>
    <xf numFmtId="0" fontId="4" fillId="0" borderId="0"/>
    <xf numFmtId="0" fontId="4" fillId="0" borderId="0"/>
  </cellStyleXfs>
  <cellXfs count="113">
    <xf numFmtId="0" fontId="0" fillId="0" borderId="0" xfId="0"/>
    <xf numFmtId="0" fontId="6" fillId="5" borderId="3" xfId="1" applyFont="1" applyFill="1" applyBorder="1" applyAlignment="1" applyProtection="1">
      <alignment horizontal="center" vertical="center"/>
      <protection locked="0"/>
    </xf>
    <xf numFmtId="0" fontId="1" fillId="5" borderId="0" xfId="0" applyFont="1" applyFill="1" applyProtection="1">
      <protection hidden="1"/>
    </xf>
    <xf numFmtId="0" fontId="3" fillId="5" borderId="0" xfId="0" applyFont="1" applyFill="1" applyBorder="1" applyProtection="1">
      <protection hidden="1"/>
    </xf>
    <xf numFmtId="0" fontId="1" fillId="5" borderId="0" xfId="0" applyFont="1" applyFill="1" applyBorder="1" applyAlignment="1" applyProtection="1">
      <alignment horizontal="center" vertical="center"/>
      <protection hidden="1"/>
    </xf>
    <xf numFmtId="0" fontId="1" fillId="5" borderId="0" xfId="0" applyFont="1" applyFill="1" applyBorder="1" applyProtection="1">
      <protection hidden="1"/>
    </xf>
    <xf numFmtId="0" fontId="3" fillId="5" borderId="0" xfId="0" applyFont="1" applyFill="1" applyBorder="1" applyAlignment="1" applyProtection="1">
      <alignment horizontal="center" vertical="center"/>
      <protection hidden="1"/>
    </xf>
    <xf numFmtId="0" fontId="3" fillId="5" borderId="0" xfId="0" applyFont="1" applyFill="1" applyAlignment="1" applyProtection="1">
      <alignment horizontal="left"/>
      <protection hidden="1"/>
    </xf>
    <xf numFmtId="0" fontId="5" fillId="5" borderId="0" xfId="1" applyFont="1" applyFill="1" applyBorder="1" applyAlignment="1" applyProtection="1">
      <alignment horizontal="left" vertical="center" wrapText="1"/>
      <protection hidden="1"/>
    </xf>
    <xf numFmtId="0" fontId="5" fillId="5" borderId="0" xfId="1" applyFont="1" applyFill="1" applyBorder="1" applyAlignment="1" applyProtection="1">
      <alignment horizontal="center" vertical="center" wrapText="1"/>
      <protection hidden="1"/>
    </xf>
    <xf numFmtId="164" fontId="6" fillId="5" borderId="0" xfId="1" applyNumberFormat="1" applyFont="1" applyFill="1" applyBorder="1" applyAlignment="1" applyProtection="1">
      <alignment horizontal="center" vertical="center"/>
      <protection locked="0"/>
    </xf>
    <xf numFmtId="0" fontId="6" fillId="5" borderId="0" xfId="0" applyFont="1" applyFill="1" applyBorder="1" applyProtection="1">
      <protection hidden="1"/>
    </xf>
    <xf numFmtId="0" fontId="5" fillId="5" borderId="0" xfId="1" applyFont="1" applyFill="1" applyBorder="1" applyAlignment="1" applyProtection="1">
      <alignment vertical="center" wrapText="1"/>
      <protection hidden="1"/>
    </xf>
    <xf numFmtId="164" fontId="6" fillId="5" borderId="0" xfId="1" applyNumberFormat="1" applyFont="1" applyFill="1" applyBorder="1" applyAlignment="1" applyProtection="1">
      <alignment horizontal="center" vertical="center"/>
      <protection hidden="1"/>
    </xf>
    <xf numFmtId="0" fontId="3" fillId="5" borderId="0" xfId="0" applyFont="1" applyFill="1" applyBorder="1" applyAlignment="1" applyProtection="1">
      <alignment vertical="center" wrapText="1"/>
      <protection hidden="1"/>
    </xf>
    <xf numFmtId="0" fontId="1" fillId="5" borderId="3" xfId="0" applyFont="1" applyFill="1" applyBorder="1" applyAlignment="1" applyProtection="1">
      <alignment horizontal="center" vertical="center"/>
      <protection locked="0"/>
    </xf>
    <xf numFmtId="0" fontId="3" fillId="5" borderId="0" xfId="0" applyFont="1" applyFill="1" applyBorder="1" applyAlignment="1" applyProtection="1">
      <protection hidden="1"/>
    </xf>
    <xf numFmtId="0" fontId="5" fillId="5" borderId="0" xfId="1" applyFont="1" applyFill="1" applyBorder="1" applyAlignment="1" applyProtection="1">
      <alignment vertical="center"/>
      <protection hidden="1"/>
    </xf>
    <xf numFmtId="0" fontId="3" fillId="3" borderId="3"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protection hidden="1"/>
    </xf>
    <xf numFmtId="0" fontId="5" fillId="3" borderId="3" xfId="1" applyFont="1" applyFill="1" applyBorder="1" applyAlignment="1" applyProtection="1">
      <alignment horizontal="center" vertical="center"/>
      <protection hidden="1"/>
    </xf>
    <xf numFmtId="0" fontId="5" fillId="3" borderId="1" xfId="1" applyFont="1" applyFill="1" applyBorder="1" applyAlignment="1" applyProtection="1">
      <alignment horizontal="center" vertical="center"/>
      <protection hidden="1"/>
    </xf>
    <xf numFmtId="0" fontId="5" fillId="3" borderId="3" xfId="1"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3" xfId="2" applyFont="1" applyFill="1" applyBorder="1" applyAlignment="1" applyProtection="1">
      <alignment horizontal="center" vertical="center" wrapText="1"/>
      <protection hidden="1"/>
    </xf>
    <xf numFmtId="0" fontId="3" fillId="6" borderId="1" xfId="0" applyFont="1" applyFill="1" applyBorder="1" applyAlignment="1" applyProtection="1">
      <alignment vertical="center"/>
      <protection hidden="1"/>
    </xf>
    <xf numFmtId="0" fontId="3" fillId="6" borderId="6" xfId="0" applyFont="1" applyFill="1" applyBorder="1" applyAlignment="1" applyProtection="1">
      <alignment vertical="center"/>
      <protection hidden="1"/>
    </xf>
    <xf numFmtId="1" fontId="5" fillId="4" borderId="3" xfId="1" applyNumberFormat="1" applyFont="1" applyFill="1" applyBorder="1" applyAlignment="1" applyProtection="1">
      <alignment horizontal="center" vertical="center"/>
      <protection hidden="1"/>
    </xf>
    <xf numFmtId="0" fontId="3" fillId="4" borderId="3" xfId="0" applyFont="1" applyFill="1" applyBorder="1" applyAlignment="1" applyProtection="1">
      <alignment horizontal="center" vertical="center"/>
      <protection hidden="1"/>
    </xf>
    <xf numFmtId="1" fontId="7" fillId="4" borderId="3" xfId="1" applyNumberFormat="1" applyFont="1" applyFill="1" applyBorder="1" applyAlignment="1" applyProtection="1">
      <alignment horizontal="center" vertical="center"/>
      <protection hidden="1"/>
    </xf>
    <xf numFmtId="164" fontId="5" fillId="4" borderId="3" xfId="1" applyNumberFormat="1" applyFont="1" applyFill="1" applyBorder="1" applyAlignment="1" applyProtection="1">
      <alignment horizontal="center" vertical="center" wrapText="1"/>
      <protection hidden="1"/>
    </xf>
    <xf numFmtId="164" fontId="3" fillId="4" borderId="3" xfId="0" applyNumberFormat="1" applyFont="1" applyFill="1" applyBorder="1" applyAlignment="1" applyProtection="1">
      <alignment horizontal="center" vertical="center"/>
      <protection hidden="1"/>
    </xf>
    <xf numFmtId="0" fontId="8" fillId="3" borderId="3" xfId="0" applyFont="1" applyFill="1" applyBorder="1" applyAlignment="1" applyProtection="1">
      <alignment horizontal="center" vertical="center"/>
      <protection hidden="1"/>
    </xf>
    <xf numFmtId="0" fontId="5" fillId="3" borderId="3" xfId="1" applyFont="1" applyFill="1" applyBorder="1" applyAlignment="1" applyProtection="1">
      <alignment horizontal="center" vertical="center" wrapText="1"/>
      <protection hidden="1"/>
    </xf>
    <xf numFmtId="0" fontId="12" fillId="0" borderId="14"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12" fillId="0" borderId="17" xfId="0" applyFont="1" applyBorder="1" applyAlignment="1">
      <alignment vertical="center" wrapText="1"/>
    </xf>
    <xf numFmtId="0" fontId="14" fillId="0" borderId="18" xfId="0" applyFont="1" applyBorder="1" applyAlignment="1">
      <alignment vertical="center" wrapText="1"/>
    </xf>
    <xf numFmtId="0" fontId="15" fillId="0" borderId="14" xfId="0" applyFont="1" applyBorder="1" applyAlignment="1">
      <alignment vertical="center" wrapText="1"/>
    </xf>
    <xf numFmtId="0" fontId="3" fillId="5" borderId="0" xfId="0" applyFont="1" applyFill="1" applyBorder="1" applyAlignment="1" applyProtection="1">
      <alignment horizontal="center" vertical="center"/>
      <protection hidden="1"/>
    </xf>
    <xf numFmtId="0" fontId="1" fillId="5" borderId="3" xfId="0" applyFont="1" applyFill="1" applyBorder="1" applyAlignment="1" applyProtection="1">
      <alignment horizontal="center"/>
      <protection hidden="1"/>
    </xf>
    <xf numFmtId="0" fontId="15" fillId="9" borderId="19" xfId="0" applyFont="1" applyFill="1" applyBorder="1" applyAlignment="1">
      <alignment wrapText="1"/>
    </xf>
    <xf numFmtId="0" fontId="15" fillId="9" borderId="10" xfId="0" applyFont="1" applyFill="1" applyBorder="1" applyAlignment="1">
      <alignment wrapText="1"/>
    </xf>
    <xf numFmtId="0" fontId="15" fillId="9" borderId="15" xfId="0" applyFont="1" applyFill="1" applyBorder="1" applyAlignment="1">
      <alignment wrapText="1"/>
    </xf>
    <xf numFmtId="0" fontId="16" fillId="9" borderId="10" xfId="0" applyFont="1" applyFill="1" applyBorder="1" applyAlignment="1">
      <alignment wrapText="1"/>
    </xf>
    <xf numFmtId="164" fontId="17" fillId="9" borderId="3" xfId="0" applyNumberFormat="1" applyFont="1" applyFill="1" applyBorder="1" applyAlignment="1" applyProtection="1">
      <alignment horizontal="center" vertical="center"/>
      <protection hidden="1"/>
    </xf>
    <xf numFmtId="0" fontId="18" fillId="9" borderId="10" xfId="0" applyFont="1" applyFill="1" applyBorder="1" applyAlignment="1">
      <alignment wrapText="1"/>
    </xf>
    <xf numFmtId="0" fontId="3" fillId="3" borderId="3" xfId="0" applyFont="1" applyFill="1" applyBorder="1" applyAlignment="1" applyProtection="1">
      <alignment horizontal="left" vertical="center" wrapText="1"/>
      <protection hidden="1"/>
    </xf>
    <xf numFmtId="0" fontId="3" fillId="3" borderId="3" xfId="0" applyFont="1" applyFill="1" applyBorder="1" applyAlignment="1" applyProtection="1">
      <alignment horizontal="left" vertical="center"/>
      <protection hidden="1"/>
    </xf>
    <xf numFmtId="0" fontId="1" fillId="5" borderId="3" xfId="0" applyFont="1" applyFill="1" applyBorder="1" applyProtection="1">
      <protection hidden="1"/>
    </xf>
    <xf numFmtId="0" fontId="3" fillId="5" borderId="0" xfId="0" applyFont="1" applyFill="1" applyBorder="1" applyAlignment="1" applyProtection="1">
      <alignment horizontal="left" vertical="center" wrapText="1"/>
      <protection hidden="1"/>
    </xf>
    <xf numFmtId="0" fontId="5" fillId="3" borderId="3" xfId="1" applyFont="1" applyFill="1" applyBorder="1" applyAlignment="1" applyProtection="1">
      <alignment horizontal="center" vertical="center" wrapText="1"/>
      <protection hidden="1"/>
    </xf>
    <xf numFmtId="0" fontId="20" fillId="2" borderId="0" xfId="2" applyFont="1" applyFill="1" applyBorder="1" applyAlignment="1" applyProtection="1">
      <alignment horizontal="center"/>
      <protection hidden="1"/>
    </xf>
    <xf numFmtId="0" fontId="0" fillId="0" borderId="0" xfId="0" applyProtection="1">
      <protection hidden="1"/>
    </xf>
    <xf numFmtId="0" fontId="21" fillId="5" borderId="22" xfId="2" applyFont="1" applyFill="1" applyBorder="1" applyAlignment="1" applyProtection="1">
      <alignment horizontal="left" vertical="top" wrapText="1"/>
      <protection hidden="1"/>
    </xf>
    <xf numFmtId="0" fontId="19" fillId="2" borderId="0" xfId="2" applyFont="1" applyFill="1" applyAlignment="1" applyProtection="1">
      <alignment horizontal="justify" vertical="center" wrapText="1"/>
      <protection hidden="1"/>
    </xf>
    <xf numFmtId="0" fontId="4" fillId="0" borderId="0" xfId="2" applyProtection="1">
      <protection hidden="1"/>
    </xf>
    <xf numFmtId="0" fontId="2" fillId="2" borderId="1" xfId="0" applyFont="1" applyFill="1" applyBorder="1" applyAlignment="1" applyProtection="1">
      <alignment vertical="center"/>
      <protection hidden="1"/>
    </xf>
    <xf numFmtId="0" fontId="2" fillId="2" borderId="6" xfId="0" applyFont="1" applyFill="1" applyBorder="1" applyAlignment="1" applyProtection="1">
      <alignment vertical="center"/>
      <protection hidden="1"/>
    </xf>
    <xf numFmtId="0" fontId="3" fillId="5" borderId="0" xfId="0" applyFont="1" applyFill="1" applyProtection="1">
      <protection hidden="1"/>
    </xf>
    <xf numFmtId="0" fontId="5" fillId="3" borderId="3" xfId="1" applyFont="1" applyFill="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locked="0"/>
    </xf>
    <xf numFmtId="0" fontId="15" fillId="0" borderId="15" xfId="0" applyFont="1" applyBorder="1" applyAlignment="1" applyProtection="1">
      <alignment vertical="center" wrapText="1"/>
      <protection locked="0"/>
    </xf>
    <xf numFmtId="0" fontId="13" fillId="0" borderId="15" xfId="0" applyFont="1" applyBorder="1" applyAlignment="1" applyProtection="1">
      <alignment horizontal="center" vertical="center" wrapText="1"/>
      <protection hidden="1"/>
    </xf>
    <xf numFmtId="0" fontId="24" fillId="5" borderId="0" xfId="2" applyFont="1" applyFill="1" applyAlignment="1" applyProtection="1">
      <alignment horizontal="justify" vertical="top" wrapText="1"/>
      <protection hidden="1"/>
    </xf>
    <xf numFmtId="0" fontId="0" fillId="2" borderId="0" xfId="0" applyFill="1" applyAlignment="1" applyProtection="1">
      <alignment horizontal="center"/>
      <protection hidden="1"/>
    </xf>
    <xf numFmtId="0" fontId="17" fillId="8" borderId="3" xfId="0" applyFont="1" applyFill="1" applyBorder="1" applyAlignment="1" applyProtection="1">
      <alignment horizontal="right" vertical="center"/>
      <protection hidden="1"/>
    </xf>
    <xf numFmtId="0" fontId="3" fillId="3" borderId="3" xfId="0"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5" fillId="3" borderId="3" xfId="1" applyFont="1" applyFill="1" applyBorder="1" applyAlignment="1" applyProtection="1">
      <alignment horizontal="center" vertical="center" wrapText="1"/>
      <protection hidden="1"/>
    </xf>
    <xf numFmtId="0" fontId="5" fillId="3" borderId="3" xfId="1" applyFont="1" applyFill="1" applyBorder="1" applyAlignment="1" applyProtection="1">
      <alignment horizontal="center" vertical="center"/>
      <protection hidden="1"/>
    </xf>
    <xf numFmtId="0" fontId="3" fillId="5" borderId="3" xfId="0" applyFont="1" applyFill="1" applyBorder="1" applyAlignment="1" applyProtection="1">
      <alignment horizontal="left" vertical="center" wrapText="1"/>
      <protection hidden="1"/>
    </xf>
    <xf numFmtId="0" fontId="3" fillId="6" borderId="1" xfId="0" applyFont="1" applyFill="1" applyBorder="1" applyAlignment="1" applyProtection="1">
      <alignment horizontal="left" vertical="center"/>
      <protection hidden="1"/>
    </xf>
    <xf numFmtId="0" fontId="3" fillId="6" borderId="6" xfId="0" applyFont="1" applyFill="1" applyBorder="1" applyAlignment="1" applyProtection="1">
      <alignment horizontal="left" vertical="center"/>
      <protection hidden="1"/>
    </xf>
    <xf numFmtId="0" fontId="3" fillId="6" borderId="2" xfId="0" applyFont="1" applyFill="1" applyBorder="1" applyAlignment="1" applyProtection="1">
      <alignment horizontal="left" vertical="center"/>
      <protection hidden="1"/>
    </xf>
    <xf numFmtId="0" fontId="8" fillId="3" borderId="1"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2"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5" borderId="4"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5" fillId="3" borderId="1" xfId="1" applyFont="1" applyFill="1" applyBorder="1" applyAlignment="1" applyProtection="1">
      <alignment horizontal="center" vertical="center"/>
      <protection hidden="1"/>
    </xf>
    <xf numFmtId="0" fontId="5" fillId="3" borderId="6" xfId="1" applyFont="1" applyFill="1" applyBorder="1" applyAlignment="1" applyProtection="1">
      <alignment horizontal="center" vertical="center"/>
      <protection hidden="1"/>
    </xf>
    <xf numFmtId="0" fontId="5" fillId="3" borderId="2" xfId="1" applyFont="1" applyFill="1" applyBorder="1" applyAlignment="1" applyProtection="1">
      <alignment horizontal="center" vertical="center"/>
      <protection hidden="1"/>
    </xf>
    <xf numFmtId="0" fontId="5" fillId="3" borderId="7" xfId="1" applyFont="1" applyFill="1" applyBorder="1" applyAlignment="1" applyProtection="1">
      <alignment horizontal="center" vertical="center" wrapText="1"/>
      <protection hidden="1"/>
    </xf>
    <xf numFmtId="0" fontId="5" fillId="3" borderId="8" xfId="1" applyFont="1" applyFill="1" applyBorder="1" applyAlignment="1" applyProtection="1">
      <alignment horizontal="center" vertical="center" wrapText="1"/>
      <protection hidden="1"/>
    </xf>
    <xf numFmtId="0" fontId="5" fillId="3" borderId="9" xfId="1" applyFont="1" applyFill="1" applyBorder="1" applyAlignment="1" applyProtection="1">
      <alignment horizontal="center" vertical="center" wrapText="1"/>
      <protection hidden="1"/>
    </xf>
    <xf numFmtId="0" fontId="5" fillId="5" borderId="0" xfId="1" applyFont="1" applyFill="1" applyBorder="1" applyAlignment="1" applyProtection="1">
      <alignment horizontal="left" vertical="center" wrapText="1"/>
      <protection hidden="1"/>
    </xf>
    <xf numFmtId="0" fontId="3" fillId="5" borderId="0" xfId="0" applyFont="1" applyFill="1" applyAlignment="1" applyProtection="1">
      <alignment horizontal="left"/>
      <protection hidden="1"/>
    </xf>
    <xf numFmtId="0" fontId="5" fillId="5" borderId="5" xfId="1" applyFont="1" applyFill="1" applyBorder="1" applyAlignment="1" applyProtection="1">
      <alignment horizontal="left" vertical="center" wrapText="1"/>
      <protection hidden="1"/>
    </xf>
    <xf numFmtId="0" fontId="3" fillId="3" borderId="1" xfId="0" applyFont="1" applyFill="1" applyBorder="1" applyAlignment="1" applyProtection="1">
      <alignment horizontal="left" vertical="center" wrapText="1"/>
      <protection hidden="1"/>
    </xf>
    <xf numFmtId="0" fontId="3" fillId="3" borderId="6" xfId="0" applyFont="1" applyFill="1" applyBorder="1" applyAlignment="1" applyProtection="1">
      <alignment horizontal="left" vertical="center" wrapText="1"/>
      <protection hidden="1"/>
    </xf>
    <xf numFmtId="0" fontId="3" fillId="3" borderId="2" xfId="0" applyFont="1" applyFill="1" applyBorder="1" applyAlignment="1" applyProtection="1">
      <alignment horizontal="left" vertical="center" wrapText="1"/>
      <protection hidden="1"/>
    </xf>
    <xf numFmtId="0" fontId="3" fillId="3" borderId="3"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wrapText="1"/>
      <protection hidden="1"/>
    </xf>
    <xf numFmtId="0" fontId="3" fillId="3" borderId="3" xfId="0" applyFont="1" applyFill="1" applyBorder="1" applyAlignment="1" applyProtection="1">
      <alignment horizontal="left" vertical="center"/>
      <protection hidden="1"/>
    </xf>
    <xf numFmtId="0" fontId="3" fillId="5" borderId="22" xfId="0" applyFont="1" applyFill="1" applyBorder="1" applyAlignment="1" applyProtection="1">
      <alignment horizontal="left" vertical="center" wrapText="1"/>
      <protection hidden="1"/>
    </xf>
    <xf numFmtId="0" fontId="0" fillId="0" borderId="22" xfId="0" applyBorder="1" applyAlignment="1">
      <alignment horizontal="left" vertical="center" wrapText="1"/>
    </xf>
    <xf numFmtId="0" fontId="9" fillId="7" borderId="11" xfId="0" applyFont="1" applyFill="1" applyBorder="1" applyAlignment="1">
      <alignment horizontal="center" wrapText="1"/>
    </xf>
    <xf numFmtId="0" fontId="9" fillId="7" borderId="12" xfId="0" applyFont="1" applyFill="1" applyBorder="1" applyAlignment="1">
      <alignment horizontal="center" wrapText="1"/>
    </xf>
    <xf numFmtId="0" fontId="9" fillId="7" borderId="13" xfId="0" applyFont="1" applyFill="1" applyBorder="1" applyAlignment="1">
      <alignment horizontal="center" wrapText="1"/>
    </xf>
    <xf numFmtId="0" fontId="10" fillId="7" borderId="20" xfId="0" applyFont="1" applyFill="1" applyBorder="1" applyAlignment="1">
      <alignment horizontal="center" wrapText="1"/>
    </xf>
    <xf numFmtId="0" fontId="10" fillId="7" borderId="21" xfId="0" applyFont="1" applyFill="1" applyBorder="1" applyAlignment="1">
      <alignment horizontal="center" wrapText="1"/>
    </xf>
    <xf numFmtId="0" fontId="11" fillId="7" borderId="20" xfId="0" applyFont="1" applyFill="1" applyBorder="1" applyAlignment="1">
      <alignment horizontal="center" wrapText="1"/>
    </xf>
    <xf numFmtId="0" fontId="11" fillId="7" borderId="21" xfId="0" applyFont="1" applyFill="1" applyBorder="1" applyAlignment="1">
      <alignment horizontal="center" wrapText="1"/>
    </xf>
  </cellXfs>
  <cellStyles count="3">
    <cellStyle name="Normal" xfId="0" builtinId="0"/>
    <cellStyle name="Normal 3 2" xfId="2"/>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848850" cy="1143000"/>
    <xdr:pic>
      <xdr:nvPicPr>
        <xdr:cNvPr id="2" name="image1.jpg"/>
        <xdr:cNvPicPr preferRelativeResize="0"/>
      </xdr:nvPicPr>
      <xdr:blipFill>
        <a:blip xmlns:r="http://schemas.openxmlformats.org/officeDocument/2006/relationships" r:embed="rId1" cstate="print"/>
        <a:stretch>
          <a:fillRect/>
        </a:stretch>
      </xdr:blipFill>
      <xdr:spPr>
        <a:xfrm>
          <a:off x="0" y="0"/>
          <a:ext cx="9848850" cy="11430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election activeCell="G5" sqref="G5"/>
    </sheetView>
  </sheetViews>
  <sheetFormatPr defaultColWidth="8.7265625" defaultRowHeight="14.5" x14ac:dyDescent="0.35"/>
  <cols>
    <col min="1" max="1" width="4.7265625" style="55" customWidth="1"/>
    <col min="2" max="2" width="102.453125" style="55" customWidth="1"/>
    <col min="3" max="3" width="4.26953125" style="55" customWidth="1"/>
    <col min="4" max="16384" width="8.7265625" style="55"/>
  </cols>
  <sheetData>
    <row r="1" spans="1:3" x14ac:dyDescent="0.35">
      <c r="A1" s="67"/>
      <c r="B1" s="54"/>
      <c r="C1" s="67"/>
    </row>
    <row r="2" spans="1:3" ht="86.25" customHeight="1" x14ac:dyDescent="0.35">
      <c r="A2" s="67"/>
      <c r="B2" s="56" t="s">
        <v>113</v>
      </c>
      <c r="C2" s="67"/>
    </row>
    <row r="3" spans="1:3" ht="130.5" x14ac:dyDescent="0.35">
      <c r="A3" s="67"/>
      <c r="B3" s="66" t="s">
        <v>112</v>
      </c>
      <c r="C3" s="67"/>
    </row>
    <row r="4" spans="1:3" ht="87" x14ac:dyDescent="0.35">
      <c r="A4" s="67"/>
      <c r="B4" s="56" t="s">
        <v>114</v>
      </c>
      <c r="C4" s="67"/>
    </row>
    <row r="5" spans="1:3" ht="21.75" customHeight="1" x14ac:dyDescent="0.35">
      <c r="A5" s="67"/>
      <c r="B5" s="57"/>
      <c r="C5" s="67"/>
    </row>
    <row r="6" spans="1:3" x14ac:dyDescent="0.35">
      <c r="B6" s="58"/>
    </row>
    <row r="7" spans="1:3" x14ac:dyDescent="0.35">
      <c r="B7" s="58"/>
    </row>
    <row r="8" spans="1:3" x14ac:dyDescent="0.35">
      <c r="B8" s="58"/>
    </row>
    <row r="9" spans="1:3" x14ac:dyDescent="0.35">
      <c r="B9" s="58"/>
    </row>
    <row r="10" spans="1:3" x14ac:dyDescent="0.35">
      <c r="B10" s="58"/>
    </row>
    <row r="11" spans="1:3" x14ac:dyDescent="0.35">
      <c r="B11" s="58"/>
    </row>
    <row r="12" spans="1:3" x14ac:dyDescent="0.35">
      <c r="B12" s="58"/>
    </row>
    <row r="13" spans="1:3" x14ac:dyDescent="0.35">
      <c r="B13" s="58"/>
    </row>
    <row r="14" spans="1:3" x14ac:dyDescent="0.35">
      <c r="B14" s="58"/>
    </row>
    <row r="15" spans="1:3" x14ac:dyDescent="0.35">
      <c r="B15" s="58"/>
    </row>
  </sheetData>
  <sheetProtection algorithmName="SHA-512" hashValue="1aBi8JJCKrNvkc/Nqi6sKfI+obtYb+m5ZFLMWua+NrM1qoFel5qLbUxK0KEDyjOXP1C5hJ020V2uIEV9heUv9Q==" saltValue="1NkH+82fz9eeyRK1RE+Naw==" spinCount="100000" sheet="1" objects="1" scenarios="1"/>
  <mergeCells count="2">
    <mergeCell ref="A1:A5"/>
    <mergeCell ref="C1:C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opLeftCell="A76" workbookViewId="0">
      <selection activeCell="A76" sqref="A76:C76"/>
    </sheetView>
  </sheetViews>
  <sheetFormatPr defaultColWidth="8.7265625" defaultRowHeight="12" x14ac:dyDescent="0.3"/>
  <cols>
    <col min="1" max="1" width="24.7265625" style="2" customWidth="1"/>
    <col min="2" max="2" width="15.26953125" style="2" customWidth="1"/>
    <col min="3" max="3" width="17.81640625" style="2" customWidth="1"/>
    <col min="4" max="5" width="16" style="2" customWidth="1"/>
    <col min="6" max="6" width="16.26953125" style="2" customWidth="1"/>
    <col min="7" max="7" width="15.26953125" style="2" customWidth="1"/>
    <col min="8" max="8" width="14" style="2" customWidth="1"/>
    <col min="9" max="9" width="14.1796875" style="2" customWidth="1"/>
    <col min="10" max="10" width="12.81640625" style="2" customWidth="1"/>
    <col min="11" max="11" width="13" style="2" customWidth="1"/>
    <col min="12" max="12" width="14.453125" style="2" customWidth="1"/>
    <col min="13" max="13" width="14.1796875" style="2" customWidth="1"/>
    <col min="14" max="14" width="15.26953125" style="2" customWidth="1"/>
    <col min="15" max="15" width="12.453125" style="2" customWidth="1"/>
    <col min="16" max="16" width="13.7265625" style="2" customWidth="1"/>
    <col min="17" max="17" width="13.1796875" style="2" customWidth="1"/>
    <col min="18" max="18" width="11.81640625" style="2" customWidth="1"/>
    <col min="19" max="19" width="10.54296875" style="2" customWidth="1"/>
    <col min="20" max="20" width="11.26953125" style="2" customWidth="1"/>
    <col min="21" max="21" width="10.26953125" style="2" customWidth="1"/>
    <col min="22" max="16384" width="8.7265625" style="2"/>
  </cols>
  <sheetData>
    <row r="1" spans="1:18" ht="91.5" customHeight="1" x14ac:dyDescent="0.3"/>
    <row r="2" spans="1:18" ht="24" customHeight="1" x14ac:dyDescent="0.3">
      <c r="A2" s="86" t="s">
        <v>60</v>
      </c>
      <c r="B2" s="87"/>
      <c r="C2" s="87"/>
      <c r="D2" s="87"/>
      <c r="E2" s="87"/>
      <c r="F2" s="88"/>
      <c r="G2" s="4"/>
      <c r="H2" s="4"/>
      <c r="I2" s="5"/>
    </row>
    <row r="3" spans="1:18" ht="21" customHeight="1" x14ac:dyDescent="0.3">
      <c r="A3" s="69" t="s">
        <v>62</v>
      </c>
      <c r="B3" s="69"/>
      <c r="C3" s="69" t="s">
        <v>61</v>
      </c>
      <c r="D3" s="69"/>
      <c r="E3" s="69" t="s">
        <v>63</v>
      </c>
      <c r="F3" s="69"/>
      <c r="I3" s="4"/>
      <c r="J3" s="4"/>
      <c r="K3" s="5"/>
    </row>
    <row r="4" spans="1:18" ht="27" customHeight="1" x14ac:dyDescent="0.3">
      <c r="A4" s="50" t="s">
        <v>67</v>
      </c>
      <c r="B4" s="32">
        <f>G13</f>
        <v>0</v>
      </c>
      <c r="C4" s="50" t="s">
        <v>66</v>
      </c>
      <c r="D4" s="32">
        <f>C13</f>
        <v>0</v>
      </c>
      <c r="E4" s="50" t="s">
        <v>65</v>
      </c>
      <c r="F4" s="32">
        <f>L13</f>
        <v>0</v>
      </c>
      <c r="I4" s="4"/>
      <c r="J4" s="4"/>
      <c r="K4" s="5"/>
    </row>
    <row r="5" spans="1:18" ht="36" x14ac:dyDescent="0.3">
      <c r="A5" s="50" t="s">
        <v>64</v>
      </c>
      <c r="B5" s="32">
        <f>H13</f>
        <v>0</v>
      </c>
      <c r="C5" s="50" t="s">
        <v>31</v>
      </c>
      <c r="D5" s="32">
        <f>D13</f>
        <v>0</v>
      </c>
      <c r="E5" s="49" t="s">
        <v>68</v>
      </c>
      <c r="F5" s="32">
        <f>M13</f>
        <v>0</v>
      </c>
      <c r="I5" s="4"/>
      <c r="J5" s="4"/>
      <c r="K5" s="5"/>
    </row>
    <row r="6" spans="1:18" ht="48" x14ac:dyDescent="0.3">
      <c r="A6" s="49" t="s">
        <v>72</v>
      </c>
      <c r="B6" s="32">
        <f>I13</f>
        <v>0</v>
      </c>
      <c r="C6" s="50" t="s">
        <v>51</v>
      </c>
      <c r="D6" s="32">
        <f>E13</f>
        <v>0</v>
      </c>
      <c r="E6" s="49" t="s">
        <v>70</v>
      </c>
      <c r="F6" s="32">
        <f>IF(F64&gt;=15,D77,0)</f>
        <v>0</v>
      </c>
      <c r="I6" s="4"/>
      <c r="J6" s="4"/>
      <c r="K6" s="5"/>
    </row>
    <row r="7" spans="1:18" ht="29.25" customHeight="1" x14ac:dyDescent="0.3">
      <c r="A7" s="49" t="s">
        <v>69</v>
      </c>
      <c r="B7" s="32">
        <f>J13</f>
        <v>0</v>
      </c>
      <c r="C7" s="50" t="s">
        <v>71</v>
      </c>
      <c r="D7" s="32">
        <f>F13</f>
        <v>0</v>
      </c>
      <c r="E7" s="49" t="s">
        <v>75</v>
      </c>
      <c r="F7" s="32">
        <f>IF(F64&gt;=15,D83,0)</f>
        <v>0</v>
      </c>
      <c r="I7" s="4"/>
      <c r="J7" s="4"/>
      <c r="K7" s="5"/>
    </row>
    <row r="8" spans="1:18" ht="31.5" customHeight="1" x14ac:dyDescent="0.3">
      <c r="A8" s="49" t="s">
        <v>73</v>
      </c>
      <c r="B8" s="32">
        <f>K13</f>
        <v>0</v>
      </c>
      <c r="C8" s="42"/>
      <c r="D8" s="42"/>
      <c r="E8" s="51"/>
      <c r="F8" s="51"/>
      <c r="G8" s="4"/>
      <c r="H8" s="4"/>
      <c r="I8" s="5"/>
    </row>
    <row r="9" spans="1:18" ht="22.5" customHeight="1" x14ac:dyDescent="0.3">
      <c r="A9" s="68" t="s">
        <v>74</v>
      </c>
      <c r="B9" s="68"/>
      <c r="C9" s="68"/>
      <c r="D9" s="68"/>
      <c r="E9" s="68"/>
      <c r="F9" s="32">
        <f>P13</f>
        <v>0</v>
      </c>
      <c r="G9" s="4"/>
      <c r="H9" s="4"/>
      <c r="I9" s="5"/>
    </row>
    <row r="10" spans="1:18" ht="14.65" customHeight="1" x14ac:dyDescent="0.3">
      <c r="C10" s="3"/>
      <c r="D10" s="41"/>
      <c r="E10" s="41"/>
      <c r="F10" s="4"/>
      <c r="G10" s="4"/>
      <c r="H10" s="4"/>
      <c r="I10" s="4"/>
      <c r="J10" s="5"/>
    </row>
    <row r="11" spans="1:18" ht="20.25" hidden="1" customHeight="1" x14ac:dyDescent="0.3">
      <c r="A11" s="70" t="s">
        <v>0</v>
      </c>
      <c r="B11" s="70"/>
      <c r="C11" s="70"/>
      <c r="D11" s="70"/>
      <c r="E11" s="70"/>
      <c r="F11" s="70"/>
      <c r="G11" s="70"/>
      <c r="H11" s="70"/>
      <c r="I11" s="70"/>
      <c r="J11" s="70"/>
      <c r="K11" s="70"/>
      <c r="L11" s="70"/>
      <c r="M11" s="70"/>
      <c r="N11" s="70"/>
      <c r="O11" s="70"/>
      <c r="P11" s="70"/>
    </row>
    <row r="12" spans="1:18" ht="72" hidden="1" x14ac:dyDescent="0.3">
      <c r="A12" s="80"/>
      <c r="B12" s="81"/>
      <c r="C12" s="18" t="s">
        <v>1</v>
      </c>
      <c r="D12" s="18" t="s">
        <v>2</v>
      </c>
      <c r="E12" s="18" t="s">
        <v>3</v>
      </c>
      <c r="F12" s="18" t="s">
        <v>4</v>
      </c>
      <c r="G12" s="18" t="s">
        <v>5</v>
      </c>
      <c r="H12" s="18" t="s">
        <v>6</v>
      </c>
      <c r="I12" s="18" t="s">
        <v>7</v>
      </c>
      <c r="J12" s="18" t="s">
        <v>8</v>
      </c>
      <c r="K12" s="19" t="s">
        <v>9</v>
      </c>
      <c r="L12" s="18" t="s">
        <v>10</v>
      </c>
      <c r="M12" s="18" t="s">
        <v>11</v>
      </c>
      <c r="N12" s="18" t="s">
        <v>12</v>
      </c>
      <c r="O12" s="18" t="s">
        <v>59</v>
      </c>
      <c r="P12" s="20" t="s">
        <v>13</v>
      </c>
      <c r="Q12" s="82"/>
      <c r="R12" s="83"/>
    </row>
    <row r="13" spans="1:18" ht="14.65" hidden="1" customHeight="1" x14ac:dyDescent="0.3">
      <c r="A13" s="84" t="s">
        <v>58</v>
      </c>
      <c r="B13" s="85"/>
      <c r="C13" s="32">
        <f>IF(G21&gt;=15,I21,0)</f>
        <v>0</v>
      </c>
      <c r="D13" s="32">
        <f>IF(G22&gt;=15,I22,0)</f>
        <v>0</v>
      </c>
      <c r="E13" s="32">
        <f>IF(G23&gt;=15,I23,0)</f>
        <v>0</v>
      </c>
      <c r="F13" s="32">
        <f>IF(G24&gt;=15,I24,0)</f>
        <v>0</v>
      </c>
      <c r="G13" s="32">
        <f>IF(B47&gt;=15,D47,0)</f>
        <v>0</v>
      </c>
      <c r="H13" s="32">
        <f>IF(B48&gt;=15,D48,0)</f>
        <v>0</v>
      </c>
      <c r="I13" s="32">
        <f>IF(B53&gt;=15,D53,0)</f>
        <v>0</v>
      </c>
      <c r="J13" s="32">
        <f>IF(B54&gt;=15,D54,0)</f>
        <v>0</v>
      </c>
      <c r="K13" s="32">
        <f>IF(E41&gt;=15,G41,0)</f>
        <v>0</v>
      </c>
      <c r="L13" s="32">
        <f>IF(F64&gt;=15,F65,0)</f>
        <v>0</v>
      </c>
      <c r="M13" s="32">
        <f>IF(F64&gt;=15,D71,0)</f>
        <v>0</v>
      </c>
      <c r="N13" s="32">
        <f>IF(F64&gt;=15,D77+D83,0)</f>
        <v>0</v>
      </c>
      <c r="O13" s="32">
        <f>IF(O14&gt;0, SUM(C13:N13),0)</f>
        <v>0</v>
      </c>
      <c r="P13" s="32">
        <f>IF(P14&gt;0,ROUND(SUM(C13:N13)/P14+D88,1),0)</f>
        <v>0</v>
      </c>
    </row>
    <row r="14" spans="1:18" ht="14.65" hidden="1" customHeight="1" x14ac:dyDescent="0.3">
      <c r="A14" s="84" t="s">
        <v>46</v>
      </c>
      <c r="B14" s="85"/>
      <c r="C14" s="28">
        <f>IF(AND(C13&gt;=0,G21&gt;=15),1,0)</f>
        <v>0</v>
      </c>
      <c r="D14" s="28">
        <f>IF(AND(D13&gt;=0,G22&gt;=15),1,0)</f>
        <v>0</v>
      </c>
      <c r="E14" s="28">
        <f>IF(AND(E13&gt;=0,G23&gt;=15),1,0)</f>
        <v>0</v>
      </c>
      <c r="F14" s="28">
        <f>IF(AND(F13&gt;=0,G24&gt;=15),1,0)</f>
        <v>0</v>
      </c>
      <c r="G14" s="28">
        <f>IF(AND(G13&gt;=0,B47&gt;=15),1,0)</f>
        <v>0</v>
      </c>
      <c r="H14" s="28">
        <f>IF(AND(H13&gt;=0,B48&gt;=15),1,0)</f>
        <v>0</v>
      </c>
      <c r="I14" s="28">
        <f>IF(AND(I13&gt;=0,B53&gt;=15),1,0)</f>
        <v>0</v>
      </c>
      <c r="J14" s="28">
        <f>IF(AND(J13&gt;=0,B54&gt;=15),1,0)</f>
        <v>0</v>
      </c>
      <c r="K14" s="28">
        <f>IF(AND(K13&gt;=0,E41&gt;=15),1,0)</f>
        <v>0</v>
      </c>
      <c r="L14" s="28">
        <f>IF(AND(L13&gt;=0,F64&gt;=15),1,0)</f>
        <v>0</v>
      </c>
      <c r="M14" s="28">
        <f>IF(AND(M13&gt;=0,F64&gt;=15),1,0)</f>
        <v>0</v>
      </c>
      <c r="N14" s="28">
        <f>IF(AND(N13&gt;=0,F64&gt;=15),1,0)</f>
        <v>0</v>
      </c>
      <c r="O14" s="28">
        <f>SUM(C14:N14)</f>
        <v>0</v>
      </c>
      <c r="P14" s="28">
        <f>SUM(C14:N14)</f>
        <v>0</v>
      </c>
    </row>
    <row r="15" spans="1:18" ht="14.65" customHeight="1" x14ac:dyDescent="0.3">
      <c r="C15" s="3"/>
      <c r="D15" s="41"/>
      <c r="E15" s="41"/>
      <c r="F15" s="4"/>
      <c r="G15" s="4"/>
      <c r="H15" s="4"/>
      <c r="I15" s="4"/>
      <c r="J15" s="5"/>
    </row>
    <row r="16" spans="1:18" ht="15" customHeight="1" x14ac:dyDescent="0.3">
      <c r="C16" s="3"/>
      <c r="D16" s="6"/>
      <c r="E16" s="6"/>
      <c r="F16" s="4"/>
      <c r="G16" s="4"/>
      <c r="H16" s="4"/>
      <c r="I16" s="4"/>
      <c r="J16" s="5"/>
    </row>
    <row r="17" spans="1:17" ht="20.65" customHeight="1" x14ac:dyDescent="0.3">
      <c r="A17" s="86" t="s">
        <v>57</v>
      </c>
      <c r="B17" s="87"/>
      <c r="C17" s="87"/>
      <c r="D17" s="87"/>
      <c r="E17" s="87"/>
      <c r="F17" s="87"/>
      <c r="G17" s="87"/>
      <c r="H17" s="87"/>
      <c r="I17" s="88"/>
    </row>
    <row r="18" spans="1:17" ht="19.149999999999999" customHeight="1" x14ac:dyDescent="0.3">
      <c r="A18" s="71" t="s">
        <v>14</v>
      </c>
      <c r="B18" s="89" t="s">
        <v>15</v>
      </c>
      <c r="C18" s="90"/>
      <c r="D18" s="90"/>
      <c r="E18" s="90"/>
      <c r="F18" s="90"/>
      <c r="G18" s="91"/>
      <c r="H18" s="92" t="s">
        <v>108</v>
      </c>
      <c r="I18" s="92" t="s">
        <v>109</v>
      </c>
    </row>
    <row r="19" spans="1:17" ht="19.149999999999999" customHeight="1" x14ac:dyDescent="0.3">
      <c r="A19" s="71"/>
      <c r="B19" s="89" t="s">
        <v>16</v>
      </c>
      <c r="C19" s="90"/>
      <c r="D19" s="90"/>
      <c r="E19" s="90"/>
      <c r="F19" s="91"/>
      <c r="G19" s="92" t="s">
        <v>17</v>
      </c>
      <c r="H19" s="93"/>
      <c r="I19" s="93"/>
    </row>
    <row r="20" spans="1:17" ht="21" customHeight="1" x14ac:dyDescent="0.3">
      <c r="A20" s="71"/>
      <c r="B20" s="23" t="s">
        <v>47</v>
      </c>
      <c r="C20" s="23" t="s">
        <v>48</v>
      </c>
      <c r="D20" s="23" t="s">
        <v>18</v>
      </c>
      <c r="E20" s="23" t="s">
        <v>49</v>
      </c>
      <c r="F20" s="23" t="s">
        <v>50</v>
      </c>
      <c r="G20" s="94"/>
      <c r="H20" s="94"/>
      <c r="I20" s="94"/>
    </row>
    <row r="21" spans="1:17" ht="16.149999999999999" customHeight="1" x14ac:dyDescent="0.3">
      <c r="A21" s="21" t="s">
        <v>19</v>
      </c>
      <c r="B21" s="1"/>
      <c r="C21" s="1"/>
      <c r="D21" s="1"/>
      <c r="E21" s="1"/>
      <c r="F21" s="1"/>
      <c r="G21" s="28">
        <f>B21+C21+D21+E21+F21+B32+C32+D32+E32</f>
        <v>0</v>
      </c>
      <c r="H21" s="28">
        <f>B21+C21+B32+C32</f>
        <v>0</v>
      </c>
      <c r="I21" s="31">
        <f>IF(G21&gt;0,ROUND(H21*100/G21,1),0)</f>
        <v>0</v>
      </c>
    </row>
    <row r="22" spans="1:17" ht="15" customHeight="1" x14ac:dyDescent="0.3">
      <c r="A22" s="21" t="s">
        <v>54</v>
      </c>
      <c r="B22" s="1"/>
      <c r="C22" s="1"/>
      <c r="D22" s="1"/>
      <c r="E22" s="1"/>
      <c r="F22" s="1"/>
      <c r="G22" s="28">
        <f>B22+C22+D22+E22+F22+B33+C33+D33+E33</f>
        <v>0</v>
      </c>
      <c r="H22" s="28">
        <f>B22+C22+B33+C33</f>
        <v>0</v>
      </c>
      <c r="I22" s="31">
        <f>IF(G22&gt;0,ROUND(H22*100/G22,1),0)</f>
        <v>0</v>
      </c>
    </row>
    <row r="23" spans="1:17" ht="15.65" customHeight="1" x14ac:dyDescent="0.3">
      <c r="A23" s="22" t="s">
        <v>52</v>
      </c>
      <c r="B23" s="1"/>
      <c r="C23" s="1"/>
      <c r="D23" s="1"/>
      <c r="E23" s="1"/>
      <c r="F23" s="1"/>
      <c r="G23" s="28">
        <f>B23+C23+D23+E23+F23+B34+C34+D34+E34</f>
        <v>0</v>
      </c>
      <c r="H23" s="28">
        <f>B23+C23+B34+C34</f>
        <v>0</v>
      </c>
      <c r="I23" s="31">
        <f>IF(G23&gt;0,ROUND(H23*100/G23,1),0)</f>
        <v>0</v>
      </c>
      <c r="J23" s="5"/>
      <c r="K23" s="5"/>
      <c r="L23" s="5"/>
    </row>
    <row r="24" spans="1:17" ht="15" customHeight="1" x14ac:dyDescent="0.3">
      <c r="A24" s="21" t="s">
        <v>53</v>
      </c>
      <c r="B24" s="1"/>
      <c r="C24" s="1"/>
      <c r="D24" s="1"/>
      <c r="E24" s="1"/>
      <c r="F24" s="1"/>
      <c r="G24" s="28">
        <f>SUM(B24:F24)</f>
        <v>0</v>
      </c>
      <c r="H24" s="28">
        <f>SUM(B24:C24)</f>
        <v>0</v>
      </c>
      <c r="I24" s="31">
        <f>IF(G24&gt;0,ROUND(H24*100/G24,1),0)</f>
        <v>0</v>
      </c>
      <c r="J24" s="5"/>
      <c r="K24" s="5"/>
      <c r="L24" s="5"/>
    </row>
    <row r="25" spans="1:17" ht="12" customHeight="1" x14ac:dyDescent="0.3">
      <c r="A25" s="95" t="s">
        <v>20</v>
      </c>
      <c r="B25" s="95"/>
      <c r="C25" s="95"/>
      <c r="D25" s="95"/>
      <c r="E25" s="95"/>
      <c r="F25" s="95"/>
      <c r="G25" s="95"/>
      <c r="H25" s="95"/>
      <c r="I25" s="95"/>
      <c r="J25" s="95"/>
      <c r="K25" s="95"/>
      <c r="L25" s="95"/>
    </row>
    <row r="26" spans="1:17" x14ac:dyDescent="0.3">
      <c r="A26" s="96" t="s">
        <v>55</v>
      </c>
      <c r="B26" s="96"/>
      <c r="C26" s="96"/>
      <c r="D26" s="96"/>
      <c r="E26" s="96"/>
      <c r="F26" s="96"/>
      <c r="G26" s="96"/>
      <c r="H26" s="96"/>
      <c r="I26" s="96"/>
      <c r="J26" s="96"/>
      <c r="K26" s="96"/>
      <c r="L26" s="96"/>
    </row>
    <row r="27" spans="1:17" x14ac:dyDescent="0.3">
      <c r="A27" s="7"/>
      <c r="B27" s="7"/>
      <c r="C27" s="7"/>
      <c r="D27" s="7"/>
      <c r="E27" s="7"/>
      <c r="F27" s="7"/>
      <c r="G27" s="7"/>
      <c r="H27" s="7"/>
      <c r="I27" s="7"/>
      <c r="J27" s="7"/>
      <c r="K27" s="7"/>
      <c r="L27" s="7"/>
    </row>
    <row r="28" spans="1:17" s="5" customFormat="1" ht="15" customHeight="1" x14ac:dyDescent="0.3">
      <c r="A28" s="86" t="s">
        <v>21</v>
      </c>
      <c r="B28" s="87"/>
      <c r="C28" s="87"/>
      <c r="D28" s="87"/>
      <c r="E28" s="87"/>
      <c r="F28" s="87"/>
      <c r="G28" s="87"/>
      <c r="H28" s="88"/>
      <c r="I28" s="8"/>
      <c r="J28" s="9"/>
      <c r="K28" s="9"/>
      <c r="L28" s="10"/>
      <c r="M28" s="11"/>
      <c r="N28" s="12"/>
      <c r="O28" s="12"/>
      <c r="P28" s="12"/>
      <c r="Q28" s="13"/>
    </row>
    <row r="29" spans="1:17" s="5" customFormat="1" ht="15" customHeight="1" x14ac:dyDescent="0.3">
      <c r="A29" s="71" t="s">
        <v>21</v>
      </c>
      <c r="B29" s="72" t="s">
        <v>15</v>
      </c>
      <c r="C29" s="72"/>
      <c r="D29" s="72"/>
      <c r="E29" s="72"/>
      <c r="F29" s="72"/>
      <c r="G29" s="71" t="s">
        <v>110</v>
      </c>
      <c r="H29" s="71" t="s">
        <v>111</v>
      </c>
      <c r="I29" s="11"/>
      <c r="J29" s="12"/>
      <c r="K29" s="12"/>
      <c r="L29" s="13"/>
    </row>
    <row r="30" spans="1:17" s="5" customFormat="1" ht="21.65" customHeight="1" x14ac:dyDescent="0.3">
      <c r="A30" s="71"/>
      <c r="B30" s="72" t="s">
        <v>16</v>
      </c>
      <c r="C30" s="72"/>
      <c r="D30" s="72"/>
      <c r="E30" s="72"/>
      <c r="F30" s="71" t="s">
        <v>22</v>
      </c>
      <c r="G30" s="71"/>
      <c r="H30" s="71"/>
      <c r="I30" s="11"/>
      <c r="J30" s="12"/>
      <c r="K30" s="12"/>
      <c r="L30" s="13"/>
    </row>
    <row r="31" spans="1:17" s="5" customFormat="1" ht="31.5" customHeight="1" x14ac:dyDescent="0.3">
      <c r="A31" s="71"/>
      <c r="B31" s="34" t="s">
        <v>95</v>
      </c>
      <c r="C31" s="34" t="s">
        <v>96</v>
      </c>
      <c r="D31" s="34" t="s">
        <v>97</v>
      </c>
      <c r="E31" s="34" t="s">
        <v>98</v>
      </c>
      <c r="F31" s="71"/>
      <c r="G31" s="71"/>
      <c r="H31" s="71"/>
      <c r="I31" s="11"/>
      <c r="J31" s="12"/>
      <c r="K31" s="12"/>
      <c r="L31" s="13"/>
    </row>
    <row r="32" spans="1:17" s="5" customFormat="1" ht="15" customHeight="1" x14ac:dyDescent="0.3">
      <c r="A32" s="21" t="s">
        <v>23</v>
      </c>
      <c r="B32" s="1"/>
      <c r="C32" s="1"/>
      <c r="D32" s="1"/>
      <c r="E32" s="1"/>
      <c r="F32" s="28">
        <f>SUM(B32:E32)</f>
        <v>0</v>
      </c>
      <c r="G32" s="30">
        <f>SUM(B32:C32)</f>
        <v>0</v>
      </c>
      <c r="H32" s="31">
        <f>IF(F32&gt;0, ROUND(G32*100/F32, 1), 0)</f>
        <v>0</v>
      </c>
      <c r="I32" s="11"/>
      <c r="J32" s="12"/>
      <c r="K32" s="12"/>
      <c r="L32" s="13"/>
    </row>
    <row r="33" spans="1:12" s="5" customFormat="1" ht="15" customHeight="1" x14ac:dyDescent="0.3">
      <c r="A33" s="21" t="s">
        <v>31</v>
      </c>
      <c r="B33" s="1"/>
      <c r="C33" s="1"/>
      <c r="D33" s="1"/>
      <c r="E33" s="1"/>
      <c r="F33" s="28">
        <f>SUM(B33:E33)</f>
        <v>0</v>
      </c>
      <c r="G33" s="30">
        <f>SUM(B33:C33)</f>
        <v>0</v>
      </c>
      <c r="H33" s="31">
        <f>IF(F33&gt;0, ROUND(G33*100/F33, 1), 0)</f>
        <v>0</v>
      </c>
      <c r="I33" s="11"/>
      <c r="J33" s="12"/>
      <c r="K33" s="12"/>
      <c r="L33" s="13"/>
    </row>
    <row r="34" spans="1:12" s="5" customFormat="1" ht="15" customHeight="1" x14ac:dyDescent="0.3">
      <c r="A34" s="21" t="s">
        <v>51</v>
      </c>
      <c r="B34" s="1"/>
      <c r="C34" s="1"/>
      <c r="D34" s="1"/>
      <c r="E34" s="1"/>
      <c r="F34" s="28">
        <f>SUM(B34:E34)</f>
        <v>0</v>
      </c>
      <c r="G34" s="30">
        <f>SUM(B34:C34)</f>
        <v>0</v>
      </c>
      <c r="H34" s="31">
        <f>IF(F34&gt;0, ROUND(G34*100/F34, 1), 0)</f>
        <v>0</v>
      </c>
      <c r="I34" s="11"/>
      <c r="J34" s="12"/>
      <c r="K34" s="12"/>
      <c r="L34" s="13"/>
    </row>
    <row r="35" spans="1:12" ht="15" customHeight="1" x14ac:dyDescent="0.3">
      <c r="A35" s="102" t="s">
        <v>56</v>
      </c>
      <c r="B35" s="102"/>
      <c r="C35" s="102"/>
      <c r="D35" s="102"/>
      <c r="E35" s="102"/>
      <c r="F35" s="102"/>
      <c r="G35" s="102"/>
      <c r="H35" s="102"/>
      <c r="I35" s="102"/>
      <c r="J35" s="14"/>
      <c r="K35" s="14"/>
      <c r="L35" s="14"/>
    </row>
    <row r="36" spans="1:12" ht="15" customHeight="1" x14ac:dyDescent="0.3">
      <c r="A36" s="104" t="s">
        <v>92</v>
      </c>
      <c r="B36" s="105"/>
      <c r="C36" s="105"/>
      <c r="D36" s="105"/>
      <c r="E36" s="105"/>
      <c r="F36" s="105"/>
      <c r="G36" s="52"/>
      <c r="H36" s="52"/>
      <c r="I36" s="52"/>
      <c r="J36" s="52"/>
      <c r="K36" s="52"/>
      <c r="L36" s="52"/>
    </row>
    <row r="37" spans="1:12" ht="23.5" customHeight="1" x14ac:dyDescent="0.3">
      <c r="A37" s="70" t="s">
        <v>106</v>
      </c>
      <c r="B37" s="70"/>
      <c r="C37" s="70"/>
      <c r="D37" s="70"/>
      <c r="E37" s="70"/>
      <c r="F37" s="70"/>
      <c r="G37" s="70"/>
      <c r="H37" s="5"/>
    </row>
    <row r="38" spans="1:12" ht="16.149999999999999" customHeight="1" x14ac:dyDescent="0.3">
      <c r="A38" s="71" t="s">
        <v>107</v>
      </c>
      <c r="B38" s="72" t="s">
        <v>15</v>
      </c>
      <c r="C38" s="72"/>
      <c r="D38" s="72"/>
      <c r="E38" s="72"/>
      <c r="F38" s="71" t="s">
        <v>85</v>
      </c>
      <c r="G38" s="71" t="s">
        <v>84</v>
      </c>
      <c r="H38" s="5"/>
    </row>
    <row r="39" spans="1:12" ht="21.65" customHeight="1" x14ac:dyDescent="0.3">
      <c r="A39" s="71"/>
      <c r="B39" s="72" t="s">
        <v>24</v>
      </c>
      <c r="C39" s="72"/>
      <c r="D39" s="72"/>
      <c r="E39" s="71" t="s">
        <v>22</v>
      </c>
      <c r="F39" s="71"/>
      <c r="G39" s="71"/>
      <c r="H39" s="5"/>
    </row>
    <row r="40" spans="1:12" ht="28.9" customHeight="1" x14ac:dyDescent="0.3">
      <c r="A40" s="71"/>
      <c r="B40" s="53" t="s">
        <v>82</v>
      </c>
      <c r="C40" s="53" t="s">
        <v>83</v>
      </c>
      <c r="D40" s="53" t="s">
        <v>115</v>
      </c>
      <c r="E40" s="71"/>
      <c r="F40" s="71"/>
      <c r="G40" s="71"/>
      <c r="H40" s="5" t="s">
        <v>88</v>
      </c>
    </row>
    <row r="41" spans="1:12" ht="30" customHeight="1" x14ac:dyDescent="0.3">
      <c r="A41" s="62" t="s">
        <v>99</v>
      </c>
      <c r="B41" s="1"/>
      <c r="C41" s="1"/>
      <c r="D41" s="1"/>
      <c r="E41" s="28">
        <f>SUM(B41:D41)</f>
        <v>0</v>
      </c>
      <c r="F41" s="28">
        <f>SUM(B41:C41)</f>
        <v>0</v>
      </c>
      <c r="G41" s="31">
        <f>IF(E41&gt;0,ROUND(F41*100/E41,1),0)</f>
        <v>0</v>
      </c>
      <c r="H41" s="5"/>
    </row>
    <row r="42" spans="1:12" ht="14.5" customHeight="1" x14ac:dyDescent="0.3">
      <c r="A42" s="97" t="s">
        <v>102</v>
      </c>
      <c r="B42" s="97"/>
      <c r="C42" s="97"/>
      <c r="D42" s="97"/>
      <c r="E42" s="97"/>
      <c r="F42" s="97"/>
      <c r="G42" s="97"/>
      <c r="H42" s="95"/>
    </row>
    <row r="43" spans="1:12" x14ac:dyDescent="0.3">
      <c r="A43" s="96" t="s">
        <v>93</v>
      </c>
      <c r="B43" s="96"/>
      <c r="C43" s="96"/>
      <c r="D43" s="96"/>
      <c r="E43" s="96"/>
      <c r="F43" s="96"/>
      <c r="G43" s="96"/>
      <c r="H43" s="96"/>
    </row>
    <row r="44" spans="1:12" x14ac:dyDescent="0.3">
      <c r="A44" s="7"/>
      <c r="B44" s="7"/>
      <c r="C44" s="7"/>
      <c r="D44" s="7"/>
      <c r="E44" s="7"/>
      <c r="F44" s="7"/>
      <c r="G44" s="7"/>
      <c r="H44" s="7"/>
    </row>
    <row r="45" spans="1:12" ht="20.65" customHeight="1" x14ac:dyDescent="0.3">
      <c r="A45" s="70" t="s">
        <v>25</v>
      </c>
      <c r="B45" s="70"/>
      <c r="C45" s="70"/>
      <c r="D45" s="70"/>
      <c r="E45" s="5"/>
    </row>
    <row r="46" spans="1:12" ht="48" x14ac:dyDescent="0.3">
      <c r="A46" s="24" t="s">
        <v>26</v>
      </c>
      <c r="B46" s="24" t="s">
        <v>27</v>
      </c>
      <c r="C46" s="24" t="s">
        <v>28</v>
      </c>
      <c r="D46" s="24" t="s">
        <v>29</v>
      </c>
    </row>
    <row r="47" spans="1:12" ht="21.65" customHeight="1" x14ac:dyDescent="0.3">
      <c r="A47" s="20" t="s">
        <v>30</v>
      </c>
      <c r="B47" s="15"/>
      <c r="C47" s="15"/>
      <c r="D47" s="31">
        <f>IF(B47&gt;0,ROUND(C47*100/B47,1),0)</f>
        <v>0</v>
      </c>
    </row>
    <row r="48" spans="1:12" ht="19.149999999999999" customHeight="1" x14ac:dyDescent="0.3">
      <c r="A48" s="20" t="s">
        <v>31</v>
      </c>
      <c r="B48" s="15"/>
      <c r="C48" s="15"/>
      <c r="D48" s="31">
        <f>IF(B48&gt;0,ROUND(C48*100/B48,1),0)</f>
        <v>0</v>
      </c>
    </row>
    <row r="49" spans="1:12" s="5" customFormat="1" x14ac:dyDescent="0.3">
      <c r="A49" s="16"/>
      <c r="B49" s="16"/>
      <c r="C49" s="16"/>
      <c r="D49" s="16"/>
      <c r="E49" s="16"/>
      <c r="F49" s="16"/>
      <c r="G49" s="16"/>
      <c r="H49" s="16"/>
    </row>
    <row r="50" spans="1:12" x14ac:dyDescent="0.3">
      <c r="A50" s="17"/>
      <c r="B50" s="17"/>
      <c r="C50" s="17"/>
      <c r="D50" s="17"/>
      <c r="E50" s="17"/>
      <c r="F50" s="17"/>
      <c r="G50" s="17"/>
      <c r="H50" s="17"/>
      <c r="I50" s="17"/>
      <c r="J50" s="17"/>
      <c r="K50" s="17"/>
      <c r="L50" s="17"/>
    </row>
    <row r="51" spans="1:12" ht="20.65" customHeight="1" x14ac:dyDescent="0.3">
      <c r="A51" s="59" t="s">
        <v>32</v>
      </c>
      <c r="B51" s="60"/>
      <c r="C51" s="60"/>
      <c r="D51" s="60"/>
      <c r="E51" s="5"/>
    </row>
    <row r="52" spans="1:12" ht="48" x14ac:dyDescent="0.3">
      <c r="A52" s="24" t="s">
        <v>26</v>
      </c>
      <c r="B52" s="24" t="s">
        <v>33</v>
      </c>
      <c r="C52" s="24" t="s">
        <v>34</v>
      </c>
      <c r="D52" s="24" t="s">
        <v>35</v>
      </c>
    </row>
    <row r="53" spans="1:12" ht="21.65" customHeight="1" x14ac:dyDescent="0.3">
      <c r="A53" s="20" t="s">
        <v>30</v>
      </c>
      <c r="B53" s="15"/>
      <c r="C53" s="15"/>
      <c r="D53" s="31">
        <f>IF(B53&gt;0,ROUND(C53*100/B53,1),0)</f>
        <v>0</v>
      </c>
    </row>
    <row r="54" spans="1:12" ht="19.149999999999999" customHeight="1" x14ac:dyDescent="0.3">
      <c r="A54" s="20" t="s">
        <v>31</v>
      </c>
      <c r="B54" s="15"/>
      <c r="C54" s="15"/>
      <c r="D54" s="31">
        <f>IF(B54&gt;0,ROUND(C54*100/B54,1),0)</f>
        <v>0</v>
      </c>
    </row>
    <row r="55" spans="1:12" ht="18.649999999999999" customHeight="1" x14ac:dyDescent="0.3"/>
    <row r="57" spans="1:12" ht="21" customHeight="1" x14ac:dyDescent="0.3">
      <c r="A57" s="70" t="s">
        <v>36</v>
      </c>
      <c r="B57" s="70"/>
      <c r="C57" s="70"/>
      <c r="D57" s="70"/>
      <c r="E57" s="70"/>
      <c r="F57" s="70"/>
    </row>
    <row r="58" spans="1:12" ht="24" x14ac:dyDescent="0.3">
      <c r="A58" s="69" t="s">
        <v>37</v>
      </c>
      <c r="B58" s="69"/>
      <c r="C58" s="69"/>
      <c r="D58" s="69"/>
      <c r="E58" s="84"/>
      <c r="F58" s="25" t="s">
        <v>38</v>
      </c>
    </row>
    <row r="59" spans="1:12" x14ac:dyDescent="0.3">
      <c r="A59" s="98" t="s">
        <v>39</v>
      </c>
      <c r="B59" s="99"/>
      <c r="C59" s="99"/>
      <c r="D59" s="99"/>
      <c r="E59" s="100"/>
      <c r="F59" s="15"/>
    </row>
    <row r="60" spans="1:12" x14ac:dyDescent="0.3">
      <c r="A60" s="98" t="s">
        <v>100</v>
      </c>
      <c r="B60" s="99"/>
      <c r="C60" s="99"/>
      <c r="D60" s="99"/>
      <c r="E60" s="100"/>
      <c r="F60" s="15"/>
    </row>
    <row r="61" spans="1:12" ht="27.75" customHeight="1" x14ac:dyDescent="0.3">
      <c r="A61" s="101" t="s">
        <v>40</v>
      </c>
      <c r="B61" s="101"/>
      <c r="C61" s="101"/>
      <c r="D61" s="101"/>
      <c r="E61" s="101"/>
      <c r="F61" s="15"/>
    </row>
    <row r="62" spans="1:12" x14ac:dyDescent="0.3">
      <c r="A62" s="103" t="s">
        <v>86</v>
      </c>
      <c r="B62" s="103"/>
      <c r="C62" s="103"/>
      <c r="D62" s="103"/>
      <c r="E62" s="103"/>
      <c r="F62" s="15"/>
    </row>
    <row r="63" spans="1:12" x14ac:dyDescent="0.3">
      <c r="A63" s="26" t="s">
        <v>41</v>
      </c>
      <c r="B63" s="27"/>
      <c r="C63" s="27"/>
      <c r="D63" s="27"/>
      <c r="E63" s="27"/>
      <c r="F63" s="29">
        <f>SUM(F59:F60)</f>
        <v>0</v>
      </c>
    </row>
    <row r="64" spans="1:12" x14ac:dyDescent="0.3">
      <c r="A64" s="26" t="s">
        <v>42</v>
      </c>
      <c r="B64" s="27"/>
      <c r="C64" s="27"/>
      <c r="D64" s="27"/>
      <c r="E64" s="27"/>
      <c r="F64" s="29">
        <f>SUM(F59:F62)</f>
        <v>0</v>
      </c>
    </row>
    <row r="65" spans="1:6" x14ac:dyDescent="0.3">
      <c r="A65" s="26" t="s">
        <v>101</v>
      </c>
      <c r="B65" s="27"/>
      <c r="C65" s="27"/>
      <c r="D65" s="27"/>
      <c r="E65" s="27"/>
      <c r="F65" s="31">
        <f>IF(F64&gt;0,ROUND(F63/F64,3)*100,0)</f>
        <v>0</v>
      </c>
    </row>
    <row r="66" spans="1:6" s="61" customFormat="1" x14ac:dyDescent="0.3">
      <c r="A66" s="61" t="s">
        <v>94</v>
      </c>
    </row>
    <row r="68" spans="1:6" ht="25.9" customHeight="1" x14ac:dyDescent="0.3">
      <c r="A68" s="70" t="s">
        <v>44</v>
      </c>
      <c r="B68" s="70"/>
      <c r="C68" s="70"/>
      <c r="D68" s="70"/>
    </row>
    <row r="69" spans="1:6" ht="25.9" customHeight="1" x14ac:dyDescent="0.3">
      <c r="A69" s="77" t="s">
        <v>37</v>
      </c>
      <c r="B69" s="78"/>
      <c r="C69" s="79"/>
      <c r="D69" s="33" t="s">
        <v>46</v>
      </c>
    </row>
    <row r="70" spans="1:6" ht="57" customHeight="1" x14ac:dyDescent="0.3">
      <c r="A70" s="98" t="s">
        <v>103</v>
      </c>
      <c r="B70" s="99"/>
      <c r="C70" s="100"/>
      <c r="D70" s="15"/>
    </row>
    <row r="71" spans="1:6" ht="26.5" customHeight="1" x14ac:dyDescent="0.3">
      <c r="A71" s="26" t="s">
        <v>43</v>
      </c>
      <c r="B71" s="27"/>
      <c r="C71" s="27"/>
      <c r="D71" s="31">
        <f>IF(F64&gt;0,ROUND(D70/F64,3)*100,0)</f>
        <v>0</v>
      </c>
    </row>
    <row r="74" spans="1:6" ht="36" customHeight="1" x14ac:dyDescent="0.3">
      <c r="A74" s="70" t="s">
        <v>45</v>
      </c>
      <c r="B74" s="70"/>
      <c r="C74" s="70"/>
      <c r="D74" s="70"/>
    </row>
    <row r="75" spans="1:6" ht="25.9" customHeight="1" x14ac:dyDescent="0.3">
      <c r="A75" s="77" t="s">
        <v>37</v>
      </c>
      <c r="B75" s="78"/>
      <c r="C75" s="79"/>
      <c r="D75" s="33" t="s">
        <v>46</v>
      </c>
    </row>
    <row r="76" spans="1:6" ht="287.25" customHeight="1" x14ac:dyDescent="0.3">
      <c r="A76" s="98" t="s">
        <v>116</v>
      </c>
      <c r="B76" s="99"/>
      <c r="C76" s="100"/>
      <c r="D76" s="15"/>
    </row>
    <row r="77" spans="1:6" ht="25.9" customHeight="1" x14ac:dyDescent="0.3">
      <c r="A77" s="74" t="s">
        <v>43</v>
      </c>
      <c r="B77" s="75"/>
      <c r="C77" s="76"/>
      <c r="D77" s="31">
        <f>IF(F64&gt;0,ROUND(D76/F64,3)*100,0)</f>
        <v>0</v>
      </c>
    </row>
    <row r="80" spans="1:6" ht="13" x14ac:dyDescent="0.3">
      <c r="A80" s="70" t="s">
        <v>76</v>
      </c>
      <c r="B80" s="70"/>
      <c r="C80" s="70"/>
      <c r="D80" s="70"/>
    </row>
    <row r="81" spans="1:4" ht="13" x14ac:dyDescent="0.3">
      <c r="A81" s="77" t="s">
        <v>37</v>
      </c>
      <c r="B81" s="78"/>
      <c r="C81" s="79"/>
      <c r="D81" s="33" t="s">
        <v>80</v>
      </c>
    </row>
    <row r="82" spans="1:4" ht="30.75" customHeight="1" x14ac:dyDescent="0.3">
      <c r="A82" s="73" t="s">
        <v>104</v>
      </c>
      <c r="B82" s="73"/>
      <c r="C82" s="73"/>
      <c r="D82" s="15"/>
    </row>
    <row r="83" spans="1:4" ht="17.5" customHeight="1" x14ac:dyDescent="0.3">
      <c r="A83" s="74" t="s">
        <v>77</v>
      </c>
      <c r="B83" s="75"/>
      <c r="C83" s="76"/>
      <c r="D83" s="31">
        <f>IF(AND(D82="Y",F64&gt;0),5,0)</f>
        <v>0</v>
      </c>
    </row>
    <row r="85" spans="1:4" ht="13" x14ac:dyDescent="0.3">
      <c r="A85" s="70" t="s">
        <v>78</v>
      </c>
      <c r="B85" s="70"/>
      <c r="C85" s="70"/>
      <c r="D85" s="70"/>
    </row>
    <row r="86" spans="1:4" ht="13" x14ac:dyDescent="0.3">
      <c r="A86" s="77" t="s">
        <v>37</v>
      </c>
      <c r="B86" s="78"/>
      <c r="C86" s="79"/>
      <c r="D86" s="33" t="s">
        <v>80</v>
      </c>
    </row>
    <row r="87" spans="1:4" ht="24.75" customHeight="1" x14ac:dyDescent="0.3">
      <c r="A87" s="73" t="s">
        <v>105</v>
      </c>
      <c r="B87" s="73"/>
      <c r="C87" s="73"/>
      <c r="D87" s="15"/>
    </row>
    <row r="88" spans="1:4" ht="21" customHeight="1" x14ac:dyDescent="0.3">
      <c r="A88" s="74" t="s">
        <v>77</v>
      </c>
      <c r="B88" s="75"/>
      <c r="C88" s="76"/>
      <c r="D88" s="31">
        <f>IF(D87="Y",1,0)</f>
        <v>0</v>
      </c>
    </row>
  </sheetData>
  <sheetProtection algorithmName="SHA-512" hashValue="wU8yB5otkbbh9yNACpOHTf3Kcksdny6b5ZDjbpfI9y6j5OiNvIkcHeMddsM42ny/ZIhIdp5XnczaRVkHW3iKZQ==" saltValue="VBV1/tIY9+1AHlm4Eh3IWw==" spinCount="100000" sheet="1" objects="1" scenarios="1"/>
  <mergeCells count="59">
    <mergeCell ref="A2:F2"/>
    <mergeCell ref="A76:C76"/>
    <mergeCell ref="A77:C77"/>
    <mergeCell ref="A69:C69"/>
    <mergeCell ref="A75:C75"/>
    <mergeCell ref="A60:E60"/>
    <mergeCell ref="A61:E61"/>
    <mergeCell ref="A68:D68"/>
    <mergeCell ref="A70:C70"/>
    <mergeCell ref="A74:D74"/>
    <mergeCell ref="A35:I35"/>
    <mergeCell ref="A62:E62"/>
    <mergeCell ref="A58:E58"/>
    <mergeCell ref="A38:A40"/>
    <mergeCell ref="A36:F36"/>
    <mergeCell ref="A59:E59"/>
    <mergeCell ref="H29:H31"/>
    <mergeCell ref="B30:E30"/>
    <mergeCell ref="F30:F31"/>
    <mergeCell ref="A43:H43"/>
    <mergeCell ref="A57:F57"/>
    <mergeCell ref="A45:D45"/>
    <mergeCell ref="F38:F40"/>
    <mergeCell ref="G38:G40"/>
    <mergeCell ref="E39:E40"/>
    <mergeCell ref="A42:H42"/>
    <mergeCell ref="B38:E38"/>
    <mergeCell ref="B39:D39"/>
    <mergeCell ref="A80:D80"/>
    <mergeCell ref="A11:P11"/>
    <mergeCell ref="A12:B12"/>
    <mergeCell ref="Q12:R12"/>
    <mergeCell ref="A13:B13"/>
    <mergeCell ref="A14:B14"/>
    <mergeCell ref="A17:I17"/>
    <mergeCell ref="A18:A20"/>
    <mergeCell ref="B18:G18"/>
    <mergeCell ref="H18:H20"/>
    <mergeCell ref="I18:I20"/>
    <mergeCell ref="B19:F19"/>
    <mergeCell ref="G19:G20"/>
    <mergeCell ref="A25:L25"/>
    <mergeCell ref="A26:L26"/>
    <mergeCell ref="A28:H28"/>
    <mergeCell ref="A87:C87"/>
    <mergeCell ref="A88:C88"/>
    <mergeCell ref="A81:C81"/>
    <mergeCell ref="A83:C83"/>
    <mergeCell ref="A82:C82"/>
    <mergeCell ref="A85:D85"/>
    <mergeCell ref="A86:C86"/>
    <mergeCell ref="A9:E9"/>
    <mergeCell ref="C3:D3"/>
    <mergeCell ref="A3:B3"/>
    <mergeCell ref="E3:F3"/>
    <mergeCell ref="A37:G37"/>
    <mergeCell ref="A29:A31"/>
    <mergeCell ref="B29:F29"/>
    <mergeCell ref="G29:G31"/>
  </mergeCells>
  <conditionalFormatting sqref="A12:B14 K12">
    <cfRule type="colorScale" priority="1">
      <colorScale>
        <cfvo type="min"/>
        <cfvo type="max"/>
        <color rgb="FFF8696B"/>
        <color rgb="FFFCFCFF"/>
      </colorScale>
    </cfRule>
  </conditionalFormatting>
  <dataValidations count="1">
    <dataValidation type="list" allowBlank="1" showInputMessage="1" showErrorMessage="1" sqref="D82 D87">
      <formula1>"Y, N"</formula1>
    </dataValidation>
  </dataValidations>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election activeCell="E16" sqref="E16"/>
    </sheetView>
  </sheetViews>
  <sheetFormatPr defaultRowHeight="14.5" x14ac:dyDescent="0.35"/>
  <cols>
    <col min="1" max="6" width="34" customWidth="1"/>
  </cols>
  <sheetData>
    <row r="1" spans="1:6" ht="15" thickBot="1" x14ac:dyDescent="0.4">
      <c r="A1" t="s">
        <v>87</v>
      </c>
    </row>
    <row r="2" spans="1:6" ht="20" thickBot="1" x14ac:dyDescent="0.6">
      <c r="A2" s="106" t="s">
        <v>60</v>
      </c>
      <c r="B2" s="107"/>
      <c r="C2" s="107"/>
      <c r="D2" s="107"/>
      <c r="E2" s="107"/>
      <c r="F2" s="108"/>
    </row>
    <row r="3" spans="1:6" ht="17.5" thickBot="1" x14ac:dyDescent="0.5">
      <c r="A3" s="111" t="s">
        <v>62</v>
      </c>
      <c r="B3" s="112"/>
      <c r="C3" s="109" t="s">
        <v>61</v>
      </c>
      <c r="D3" s="110"/>
      <c r="E3" s="111" t="s">
        <v>63</v>
      </c>
      <c r="F3" s="112"/>
    </row>
    <row r="4" spans="1:6" ht="22.5" thickBot="1" x14ac:dyDescent="0.4">
      <c r="A4" s="36" t="s">
        <v>64</v>
      </c>
      <c r="B4" s="63"/>
      <c r="C4" s="35" t="s">
        <v>31</v>
      </c>
      <c r="D4" s="63"/>
      <c r="E4" s="36" t="s">
        <v>65</v>
      </c>
      <c r="F4" s="63"/>
    </row>
    <row r="5" spans="1:6" ht="34.5" thickBot="1" x14ac:dyDescent="0.4">
      <c r="A5" s="36" t="s">
        <v>67</v>
      </c>
      <c r="B5" s="63"/>
      <c r="C5" s="35" t="s">
        <v>66</v>
      </c>
      <c r="D5" s="63"/>
      <c r="E5" s="36" t="s">
        <v>68</v>
      </c>
      <c r="F5" s="63"/>
    </row>
    <row r="6" spans="1:6" ht="51.5" thickBot="1" x14ac:dyDescent="0.4">
      <c r="A6" s="36" t="s">
        <v>69</v>
      </c>
      <c r="B6" s="63"/>
      <c r="C6" s="35" t="s">
        <v>51</v>
      </c>
      <c r="D6" s="63"/>
      <c r="E6" s="37" t="s">
        <v>70</v>
      </c>
      <c r="F6" s="63"/>
    </row>
    <row r="7" spans="1:6" ht="68.5" thickBot="1" x14ac:dyDescent="0.4">
      <c r="A7" s="39" t="s">
        <v>72</v>
      </c>
      <c r="B7" s="63"/>
      <c r="C7" s="38" t="s">
        <v>71</v>
      </c>
      <c r="D7" s="63"/>
      <c r="E7" s="37" t="s">
        <v>81</v>
      </c>
      <c r="F7" s="63" t="s">
        <v>91</v>
      </c>
    </row>
    <row r="8" spans="1:6" ht="51.5" thickBot="1" x14ac:dyDescent="0.4">
      <c r="A8" s="36" t="s">
        <v>73</v>
      </c>
      <c r="B8" s="63"/>
      <c r="C8" s="40"/>
      <c r="D8" s="64"/>
      <c r="E8" s="37" t="s">
        <v>79</v>
      </c>
      <c r="F8" s="63" t="s">
        <v>91</v>
      </c>
    </row>
    <row r="9" spans="1:6" ht="27.65" customHeight="1" thickBot="1" x14ac:dyDescent="0.6">
      <c r="A9" s="43"/>
      <c r="B9" s="44"/>
      <c r="C9" s="44"/>
      <c r="D9" s="45"/>
      <c r="E9" s="48" t="s">
        <v>89</v>
      </c>
      <c r="F9" s="65">
        <f>SUM(IF(ISBLANK(B4),0,1),IF(ISBLANK(B5),0,1),IF(ISBLANK(B6),0,1),IF(ISBLANK(B7),0,1),IF(ISBLANK(B8),0,1),IF(ISBLANK(D4),0,1),IF(ISBLANK(D5),0,1),IF(ISBLANK(D6),0,1),IF(ISBLANK(D7),0,1),IF(ISBLANK(F4),0,1),IF(ISBLANK(F5),0,1),IF(ISBLANK(F6),0,1))</f>
        <v>0</v>
      </c>
    </row>
    <row r="10" spans="1:6" ht="22.5" thickBot="1" x14ac:dyDescent="0.6">
      <c r="A10" s="43"/>
      <c r="B10" s="44"/>
      <c r="C10" s="44"/>
      <c r="D10" s="45"/>
      <c r="E10" s="48" t="s">
        <v>90</v>
      </c>
      <c r="F10" s="65">
        <f>D4+D5+D6+D7+B4+B5+B6+B7+B8+F4+F5+F6+IF(F7="Y",5,0)</f>
        <v>0</v>
      </c>
    </row>
    <row r="11" spans="1:6" ht="22.5" thickBot="1" x14ac:dyDescent="0.65">
      <c r="A11" s="43"/>
      <c r="B11" s="44"/>
      <c r="C11" s="44"/>
      <c r="D11" s="45"/>
      <c r="E11" s="46" t="s">
        <v>74</v>
      </c>
      <c r="F11" s="47">
        <f>ROUND(IF(F9&gt;0,F10/F9+IF(F8="Y",1,0),0),1)</f>
        <v>0</v>
      </c>
    </row>
  </sheetData>
  <sheetProtection algorithmName="SHA-512" hashValue="WrnhE1oWYO46FMhHvZ7mqSlDQdDXTeTjqSpOWZSAfWFTEuLE5y3jG5MI638UtcXfA2FXnj9Is9GS4exCro6USA==" saltValue="+3OrXwtVHIIhaWOd+LKBPQ==" spinCount="100000" sheet="1" objects="1" scenarios="1"/>
  <mergeCells count="4">
    <mergeCell ref="A2:F2"/>
    <mergeCell ref="C3:D3"/>
    <mergeCell ref="A3:B3"/>
    <mergeCell ref="E3:F3"/>
  </mergeCells>
  <dataValidations count="1">
    <dataValidation type="list" allowBlank="1" showInputMessage="1" showErrorMessage="1" sqref="F7 F8">
      <formula1>"Y,N"</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SPS Calculator</vt:lpstr>
      <vt:lpstr>Simple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2024-06-19T19:45:29Z</dcterms:modified>
</cp:coreProperties>
</file>