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2019-20\Per Pupil Calculations\Initial\"/>
    </mc:Choice>
  </mc:AlternateContent>
  <bookViews>
    <workbookView xWindow="-15" yWindow="885" windowWidth="15375" windowHeight="8220" tabRatio="740"/>
  </bookViews>
  <sheets>
    <sheet name="FY2019-20 Initial RSD-Type 5" sheetId="50" r:id="rId1"/>
    <sheet name="Detail Calculation exclude debt" sheetId="12" r:id="rId2"/>
    <sheet name="Detail Calculation for debt" sheetId="22" r:id="rId3"/>
    <sheet name="Detail" sheetId="19" r:id="rId4"/>
    <sheet name="2.1.19 SIS" sheetId="41" r:id="rId5"/>
  </sheets>
  <externalReferences>
    <externalReference r:id="rId6"/>
  </externalReferences>
  <definedNames>
    <definedName name="_1_2004_2005_AFR_4_Ad_Valorem_Taxes">#REF!</definedName>
    <definedName name="_2004_2005_AFR_4_Ad_Valorem_Taxes">#REF!</definedName>
    <definedName name="_xlnm._FilterDatabase" localSheetId="3" hidden="1">Detail!$A$3:$EH$3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4">'2.1.19 SIS'!$A$1:$AO$8</definedName>
    <definedName name="_xlnm.Print_Area" localSheetId="3">Detail!$A$1:$EH$8</definedName>
    <definedName name="_xlnm.Print_Area" localSheetId="1">'Detail Calculation exclude debt'!$A$1:$Q$10</definedName>
    <definedName name="_xlnm.Print_Area" localSheetId="2">'Detail Calculation for debt'!$A$1:$O$9</definedName>
    <definedName name="_xlnm.Print_Titles" localSheetId="4">'2.1.19 SIS'!$A:$B,'2.1.19 SIS'!$2:$2</definedName>
    <definedName name="_xlnm.Print_Titles" localSheetId="3">Detail!$A:$B</definedName>
    <definedName name="_xlnm.Print_Titles" localSheetId="1">'Detail Calculation exclude debt'!$B:$B,'Detail Calculation exclude debt'!$1:$1</definedName>
    <definedName name="_xlnm.Print_Titles" localSheetId="2">'Detail Calculation for debt'!$B:$B,'Detail Calculation for debt'!$1:$1</definedName>
  </definedNames>
  <calcPr calcId="162913" concurrentCalc="0"/>
</workbook>
</file>

<file path=xl/calcChain.xml><?xml version="1.0" encoding="utf-8"?>
<calcChain xmlns="http://schemas.openxmlformats.org/spreadsheetml/2006/main">
  <c r="G10" i="50" l="1"/>
  <c r="I10" i="50"/>
  <c r="J10" i="50"/>
  <c r="K10" i="50"/>
  <c r="C10" i="50"/>
  <c r="E10" i="50"/>
  <c r="G9" i="50"/>
  <c r="I9" i="50"/>
  <c r="J9" i="50"/>
  <c r="K9" i="50"/>
  <c r="C9" i="50"/>
  <c r="E9" i="50"/>
  <c r="D2" i="12"/>
  <c r="E2" i="12"/>
  <c r="H2" i="12"/>
  <c r="I2" i="12"/>
  <c r="J2" i="12"/>
  <c r="K2" i="12"/>
  <c r="L2" i="12"/>
  <c r="M2" i="12"/>
  <c r="N2" i="12"/>
  <c r="O2" i="12"/>
  <c r="P2" i="12"/>
  <c r="Q2" i="12"/>
  <c r="D2" i="22"/>
  <c r="E2" i="22"/>
  <c r="F2" i="22"/>
  <c r="G2" i="22"/>
  <c r="H2" i="22"/>
  <c r="I2" i="22"/>
  <c r="J2" i="22"/>
  <c r="K2" i="22"/>
  <c r="L2" i="22"/>
  <c r="M2" i="22"/>
  <c r="N2" i="22"/>
  <c r="O2" i="22"/>
  <c r="AO8" i="41"/>
  <c r="AO7" i="41"/>
  <c r="AN5" i="41"/>
  <c r="AO5" i="41"/>
  <c r="G8" i="12"/>
  <c r="G7" i="12"/>
  <c r="O7" i="19"/>
  <c r="R7" i="19"/>
  <c r="AE7" i="19"/>
  <c r="AH7" i="19"/>
  <c r="AU7" i="19"/>
  <c r="AX7" i="19"/>
  <c r="BK7" i="19"/>
  <c r="BN7" i="19"/>
  <c r="CA7" i="19"/>
  <c r="CD7" i="19"/>
  <c r="CQ7" i="19"/>
  <c r="CT7" i="19"/>
  <c r="DG7" i="19"/>
  <c r="DJ7" i="19"/>
  <c r="DW7" i="19"/>
  <c r="DZ7" i="19"/>
  <c r="O8" i="19"/>
  <c r="R8" i="19"/>
  <c r="AE8" i="19"/>
  <c r="AH8" i="19"/>
  <c r="AU8" i="19"/>
  <c r="AX8" i="19"/>
  <c r="BK8" i="19"/>
  <c r="BN8" i="19"/>
  <c r="CA8" i="19"/>
  <c r="CD8" i="19"/>
  <c r="CQ8" i="19"/>
  <c r="CT8" i="19"/>
  <c r="DG8" i="19"/>
  <c r="DJ8" i="19"/>
  <c r="DW8" i="19"/>
  <c r="DZ8" i="19"/>
  <c r="G7" i="19"/>
  <c r="J7" i="19"/>
  <c r="W7" i="19"/>
  <c r="Z7" i="19"/>
  <c r="AM7" i="19"/>
  <c r="AP7" i="19"/>
  <c r="BC7" i="19"/>
  <c r="BF7" i="19"/>
  <c r="BS7" i="19"/>
  <c r="BV7" i="19"/>
  <c r="CI7" i="19"/>
  <c r="CL7" i="19"/>
  <c r="CY7" i="19"/>
  <c r="DB7" i="19"/>
  <c r="DO7" i="19"/>
  <c r="DR7" i="19"/>
  <c r="EE7" i="19"/>
  <c r="EH7" i="19"/>
  <c r="G8" i="19"/>
  <c r="J8" i="19"/>
  <c r="W8" i="19"/>
  <c r="Z8" i="19"/>
  <c r="AM8" i="19"/>
  <c r="AP8" i="19"/>
  <c r="BC8" i="19"/>
  <c r="BF8" i="19"/>
  <c r="BS8" i="19"/>
  <c r="BV8" i="19"/>
  <c r="CI8" i="19"/>
  <c r="CL8" i="19"/>
  <c r="CY8" i="19"/>
  <c r="DB8" i="19"/>
  <c r="DO8" i="19"/>
  <c r="DR8" i="19"/>
  <c r="EE8" i="19"/>
  <c r="EH8" i="19"/>
  <c r="P7" i="12"/>
  <c r="N7" i="22"/>
  <c r="K7" i="22"/>
  <c r="I7" i="22"/>
  <c r="G7" i="22"/>
  <c r="D7" i="22"/>
  <c r="C7" i="22"/>
  <c r="P8" i="12"/>
  <c r="N8" i="22"/>
  <c r="H7" i="22"/>
  <c r="J7" i="22"/>
  <c r="I8" i="22"/>
  <c r="K8" i="22"/>
  <c r="C9" i="22"/>
  <c r="D8" i="22"/>
  <c r="G8" i="22"/>
  <c r="E7" i="22"/>
  <c r="I8" i="12"/>
  <c r="J8" i="12"/>
  <c r="K8" i="12"/>
  <c r="F7" i="22"/>
  <c r="L7" i="22"/>
  <c r="L8" i="12"/>
  <c r="D8" i="12"/>
  <c r="M8" i="12"/>
  <c r="E8" i="22"/>
  <c r="H8" i="22"/>
  <c r="J8" i="22"/>
  <c r="C8" i="22"/>
  <c r="L8" i="22"/>
  <c r="N8" i="12"/>
  <c r="F8" i="22"/>
  <c r="M7" i="22"/>
  <c r="O7" i="22"/>
  <c r="E8" i="12"/>
  <c r="L7" i="12"/>
  <c r="J7" i="12"/>
  <c r="E7" i="12"/>
  <c r="I7" i="12"/>
  <c r="M7" i="12"/>
  <c r="D7" i="12"/>
  <c r="C7" i="12"/>
  <c r="K7" i="12"/>
  <c r="C8" i="12"/>
  <c r="M8" i="22"/>
  <c r="O8" i="22"/>
  <c r="H8" i="12"/>
  <c r="O8" i="12"/>
  <c r="Q8" i="12"/>
  <c r="H7" i="12"/>
  <c r="N7" i="12"/>
  <c r="O7" i="12"/>
  <c r="Q7" i="12"/>
</calcChain>
</file>

<file path=xl/sharedStrings.xml><?xml version="1.0" encoding="utf-8"?>
<sst xmlns="http://schemas.openxmlformats.org/spreadsheetml/2006/main" count="330" uniqueCount="145">
  <si>
    <t>District</t>
  </si>
  <si>
    <t>Total</t>
  </si>
  <si>
    <t>LEA</t>
  </si>
  <si>
    <t>Revenue and Fees excludes debt service and capital outlay.</t>
  </si>
  <si>
    <t>School System</t>
  </si>
  <si>
    <t>Charter School with a District Building</t>
  </si>
  <si>
    <t>Charter School without a District Building</t>
  </si>
  <si>
    <t>Note: Local Revenues include Ad Valorem, Sales Tax Revenue, and Revenue for 16th Section Land.</t>
  </si>
  <si>
    <t>009</t>
  </si>
  <si>
    <t>Caddo Parish</t>
  </si>
  <si>
    <t>017</t>
  </si>
  <si>
    <t>East Baton Rouge Parish</t>
  </si>
  <si>
    <t>KPC 350 - Ad Valorem: Renewable Taxes</t>
  </si>
  <si>
    <t>KPC 400 - Ad Valorem: Debt Service Taxes</t>
  </si>
  <si>
    <t>KPC 450 - Ad Valorem: Up to 1 % Collected by Sheriff</t>
  </si>
  <si>
    <t>KPC 500 - Ad Valorem: Result of Court Ordered Settlement</t>
  </si>
  <si>
    <t>KPC 550 - Ad Valorem: Penalties/Interest on Property Taxes</t>
  </si>
  <si>
    <t>KPC 750 - Sales and Use Taxes (Gross)</t>
  </si>
  <si>
    <t>KPC 800 - Sales/Use Taxes- Court Settlement</t>
  </si>
  <si>
    <t>KPC 850 - Penalties/Interest on Sales/Use Taxes</t>
  </si>
  <si>
    <t>KPC 2250 - Earnings from 16th Section Lands</t>
  </si>
  <si>
    <t>KPC 36940 - Assessor Fees</t>
  </si>
  <si>
    <t>KPC 36950 - Sheriff Tax Collection Fees</t>
  </si>
  <si>
    <t>KPC 36960 - Pension Accumulation Fund</t>
  </si>
  <si>
    <t>KPC 36970 - Sales Tax Collection Fees</t>
  </si>
  <si>
    <t>School
System</t>
  </si>
  <si>
    <t>Total 
Revenues</t>
  </si>
  <si>
    <t>Total
Revenues
Minus
Total Fees
Collected</t>
  </si>
  <si>
    <t>Local
Revenue
Per Pupil</t>
  </si>
  <si>
    <t>Caddo</t>
  </si>
  <si>
    <t>East Baton Rouge</t>
  </si>
  <si>
    <t>Continuation
of Prior Year 
Pay Raises
Per Pupil</t>
  </si>
  <si>
    <t>General
Fund</t>
  </si>
  <si>
    <t>Special
Fund</t>
  </si>
  <si>
    <t>Federal
NCLB</t>
  </si>
  <si>
    <t>Other
Special</t>
  </si>
  <si>
    <t>TOTAL
Col. 1-4</t>
  </si>
  <si>
    <t>Debt
Services</t>
  </si>
  <si>
    <t>Capital
Project</t>
  </si>
  <si>
    <t>TOTAL
ALL</t>
  </si>
  <si>
    <t>Total
Fees</t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</si>
  <si>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</si>
  <si>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</si>
  <si>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</si>
  <si>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</si>
  <si>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</si>
  <si>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</si>
  <si>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</si>
  <si>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</si>
  <si>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</si>
  <si>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Associated fees include Sheriff Fee, Assessor Fee, Election Fee, Pension Fund, &amp; Sales Tax Collection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</si>
  <si>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</si>
  <si>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t>KPC 650 - Ad Valorem: Taxes Collected Due to TIF</t>
  </si>
  <si>
    <t>KPC 900 - Sales/Use Taxes Collected Due to TIF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</si>
  <si>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1990
(C)(2)(a)(iii)(bb)</t>
    </r>
  </si>
  <si>
    <t>D'Arbonne
Woods
Charter
School</t>
  </si>
  <si>
    <t>Madison
Preparatory
Academy</t>
  </si>
  <si>
    <t>University
View
Academy</t>
  </si>
  <si>
    <t>Lake
Charles
Charter
Academy</t>
  </si>
  <si>
    <t>Lycee
Francais
de la
Nouvelle-
Orleans</t>
  </si>
  <si>
    <t>New
Orleans
Military/
Maritime
Academy</t>
  </si>
  <si>
    <t>Noble
Minds</t>
  </si>
  <si>
    <t>Advantage
Charter
Academy</t>
  </si>
  <si>
    <t>JCFA
Lafayette</t>
  </si>
  <si>
    <t>Willow
Charter
Academy</t>
  </si>
  <si>
    <t>Lincoln
Prep
School</t>
  </si>
  <si>
    <t>Laurel
Oaks
Charter</t>
  </si>
  <si>
    <t>Apex
Collegiate
Academy</t>
  </si>
  <si>
    <t>Smothers
Academy</t>
  </si>
  <si>
    <t>Greater
Grace</t>
  </si>
  <si>
    <t>Iberville
Charter
Academy</t>
  </si>
  <si>
    <t>Delta
Charter
School</t>
  </si>
  <si>
    <t>Lake
Charles
College
Prep</t>
  </si>
  <si>
    <t>Northeast
Claiborne
Charter</t>
  </si>
  <si>
    <t>Acadiana
Renaissance
Charter
Academy</t>
  </si>
  <si>
    <t>Louisiana
Key
Academy</t>
  </si>
  <si>
    <t>Lafayette
Renaissance
Charter
Academy</t>
  </si>
  <si>
    <t>Impact
Charter</t>
  </si>
  <si>
    <t>Vision
Academy</t>
  </si>
  <si>
    <t>Louisiana
Virtual
Charter
Academy</t>
  </si>
  <si>
    <t>Southwest
Louisiana
Charter
School</t>
  </si>
  <si>
    <t>JS Clark
Leadership
Academy</t>
  </si>
  <si>
    <t>Tangi
Academy</t>
  </si>
  <si>
    <t>GEO Prep
Academy</t>
  </si>
  <si>
    <t>Collegiate
Academy</t>
  </si>
  <si>
    <t>Baton
Rouge
Univ. Prep</t>
  </si>
  <si>
    <t>KPC 300 - Ad Valorem: Constitutional Taxes</t>
  </si>
  <si>
    <t>KPC 36990 - Election Fees</t>
  </si>
  <si>
    <t>MFP
Membership
per SIS</t>
  </si>
  <si>
    <t>RSD
Operated
&amp;
Type 5
Charters</t>
  </si>
  <si>
    <t>GEO Prep 
Mid-City of 
Greater 
Baton Rouge</t>
  </si>
  <si>
    <r>
      <t xml:space="preserve">INITIAL
FY2019-20
Local Revenue
Representation
</t>
    </r>
    <r>
      <rPr>
        <sz val="10"/>
        <rFont val="Arial"/>
        <family val="2"/>
      </rPr>
      <t xml:space="preserve">(Based on
</t>
    </r>
    <r>
      <rPr>
        <sz val="10"/>
        <color rgb="FFFF0000"/>
        <rFont val="Arial"/>
        <family val="2"/>
      </rPr>
      <t>Projected</t>
    </r>
    <r>
      <rPr>
        <sz val="10"/>
        <rFont val="Arial"/>
        <family val="2"/>
      </rPr>
      <t xml:space="preserve">
FY2018-19
Local Revenue)</t>
    </r>
  </si>
  <si>
    <r>
      <t xml:space="preserve">INITIAL
FY2019-20
Debt Service &amp;
Capital Project
Revenue
</t>
    </r>
    <r>
      <rPr>
        <sz val="10"/>
        <rFont val="Arial"/>
        <family val="2"/>
      </rPr>
      <t xml:space="preserve">(Based on </t>
    </r>
    <r>
      <rPr>
        <sz val="10"/>
        <color rgb="FFFF0000"/>
        <rFont val="Arial"/>
        <family val="2"/>
      </rPr>
      <t>Projected</t>
    </r>
    <r>
      <rPr>
        <sz val="10"/>
        <rFont val="Arial"/>
        <family val="2"/>
      </rPr>
      <t xml:space="preserve">
FY2018-19
Local Revenue)</t>
    </r>
  </si>
  <si>
    <r>
      <t xml:space="preserve">INITIAL
FY2019-20
Total Local Revenue
Representation
</t>
    </r>
    <r>
      <rPr>
        <sz val="10"/>
        <rFont val="Arial"/>
        <family val="2"/>
      </rPr>
      <t xml:space="preserve">(With </t>
    </r>
    <r>
      <rPr>
        <sz val="10"/>
        <color rgb="FFFF0000"/>
        <rFont val="Arial"/>
        <family val="2"/>
      </rPr>
      <t>Projected</t>
    </r>
    <r>
      <rPr>
        <sz val="10"/>
        <rFont val="Arial"/>
        <family val="2"/>
      </rPr>
      <t xml:space="preserve">
FY2018-19
Debt Service &amp; Capital
Project Revenue)</t>
    </r>
  </si>
  <si>
    <t>Source: Projected FY2018-19 Revenue and Expenditure Data; February 1, 2019 Student Count</t>
  </si>
  <si>
    <t>FY2019-20 Initial Charter School Per Pupil Funding (July 2019)</t>
  </si>
  <si>
    <t>RSD Operated and Type 5 Charter Schools</t>
  </si>
  <si>
    <t>(Based on Projected FY2018-19 Local Revenue and February 1, 2019 Students)</t>
  </si>
  <si>
    <t>FY2019-20 MFP State Cost
Allocation Per Pupil Amounts</t>
  </si>
  <si>
    <r>
      <t xml:space="preserve">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</si>
  <si>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r>
      <t xml:space="preserve">Total MFP
State Cost
Allocation
Per Pupil
</t>
    </r>
    <r>
      <rPr>
        <sz val="10"/>
        <rFont val="Arial"/>
        <family val="2"/>
      </rPr>
      <t>(Levels 1, 2,
&amp; 3 with
Continuation
of Prior Year
Pay Raises)</t>
    </r>
  </si>
  <si>
    <t>C1 + C2</t>
  </si>
  <si>
    <t>C4</t>
  </si>
  <si>
    <t>C5 + C6</t>
  </si>
  <si>
    <t>MFP Base_2.1.19</t>
  </si>
  <si>
    <t>City/Parish
MFP
Membership</t>
  </si>
  <si>
    <t>New Type 2 Charter Schools</t>
  </si>
  <si>
    <t>Total
Table 3</t>
  </si>
  <si>
    <t>Int'l High
School of
New Orleans</t>
  </si>
  <si>
    <t>JCFA
East</t>
  </si>
  <si>
    <t>New
Harmony
High
School</t>
  </si>
  <si>
    <t>Athlos
Academy
of Jefferson
Parish</t>
  </si>
  <si>
    <t>WAL001</t>
  </si>
  <si>
    <t>WAK001</t>
  </si>
  <si>
    <t>W7A001</t>
  </si>
  <si>
    <t>W1A001</t>
  </si>
  <si>
    <t>WZ8001</t>
  </si>
  <si>
    <t>W4A001</t>
  </si>
  <si>
    <t>W8A001</t>
  </si>
  <si>
    <t>W9A001</t>
  </si>
  <si>
    <t>W1B001</t>
  </si>
  <si>
    <t>W3B001</t>
  </si>
  <si>
    <t>W4B001</t>
  </si>
  <si>
    <t>W5B001</t>
  </si>
  <si>
    <t>W6B001</t>
  </si>
  <si>
    <t>W7B001</t>
  </si>
  <si>
    <t>W2B001</t>
  </si>
  <si>
    <t>WAR001</t>
  </si>
  <si>
    <t>WAU001</t>
  </si>
  <si>
    <t>W33001</t>
  </si>
  <si>
    <t>W34001</t>
  </si>
  <si>
    <t>W35001</t>
  </si>
  <si>
    <t>W36001</t>
  </si>
  <si>
    <t>W37001</t>
  </si>
  <si>
    <t>W18001</t>
  </si>
  <si>
    <t>W1D001</t>
  </si>
  <si>
    <t>WJ5001</t>
  </si>
  <si>
    <t>WAQ001</t>
  </si>
  <si>
    <t>WBQ001</t>
  </si>
  <si>
    <t>WBR001</t>
  </si>
  <si>
    <t>WAG001</t>
  </si>
  <si>
    <t>Link to "Counts in Budget Letter"</t>
  </si>
  <si>
    <t>Source: FY2018-2019 Projected Revenue and Expenditure Data</t>
  </si>
  <si>
    <t>3A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</si>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</sst>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indexed="2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5" tint="0.59999389629810485"/>
        <bgColor indexed="0"/>
      </patternFill>
    </fill>
    <fill>
      <patternFill patternType="solid">
        <fgColor rgb="FFFFFFCC"/>
        <bgColor indexed="0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</borders>
  <cellStyleXfs count="102">
    <xf numFmtId="0" fontId="0" fillId="0" borderId="0"/>
    <xf numFmtId="43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6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43" fontId="16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40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18" applyNumberFormat="0" applyAlignment="0" applyProtection="0"/>
    <xf numFmtId="0" fontId="22" fillId="42" borderId="1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18" applyNumberFormat="0" applyAlignment="0" applyProtection="0"/>
    <xf numFmtId="0" fontId="29" fillId="0" borderId="23" applyNumberFormat="0" applyFill="0" applyAlignment="0" applyProtection="0"/>
    <xf numFmtId="0" fontId="30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44" borderId="1" applyNumberFormat="0" applyFont="0" applyAlignment="0" applyProtection="0"/>
    <xf numFmtId="0" fontId="32" fillId="41" borderId="24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" fillId="0" borderId="0"/>
    <xf numFmtId="0" fontId="1" fillId="0" borderId="0"/>
    <xf numFmtId="0" fontId="11" fillId="0" borderId="0"/>
  </cellStyleXfs>
  <cellXfs count="192">
    <xf numFmtId="0" fontId="0" fillId="0" borderId="0" xfId="0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27" xfId="0" applyNumberFormat="1" applyFont="1" applyBorder="1" applyAlignment="1">
      <alignment vertical="center"/>
    </xf>
    <xf numFmtId="38" fontId="8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2" fillId="14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19" borderId="2" xfId="0" quotePrefix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11" borderId="2" xfId="0" quotePrefix="1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2" borderId="8" xfId="6" applyFont="1" applyFill="1" applyBorder="1" applyAlignment="1">
      <alignment horizontal="center" vertical="center" wrapText="1"/>
    </xf>
    <xf numFmtId="0" fontId="11" fillId="2" borderId="7" xfId="6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31" xfId="7" applyFont="1" applyFill="1" applyBorder="1" applyAlignment="1">
      <alignment horizontal="right" vertical="center" wrapText="1"/>
    </xf>
    <xf numFmtId="0" fontId="11" fillId="0" borderId="31" xfId="7" applyFont="1" applyFill="1" applyBorder="1" applyAlignment="1">
      <alignment horizontal="left" vertical="center" wrapText="1"/>
    </xf>
    <xf numFmtId="38" fontId="8" fillId="0" borderId="0" xfId="0" applyNumberFormat="1" applyFont="1" applyAlignment="1">
      <alignment vertical="center"/>
    </xf>
    <xf numFmtId="0" fontId="11" fillId="0" borderId="32" xfId="7" applyFont="1" applyFill="1" applyBorder="1" applyAlignment="1">
      <alignment horizontal="right" vertical="center" wrapText="1"/>
    </xf>
    <xf numFmtId="0" fontId="11" fillId="0" borderId="32" xfId="7" applyFont="1" applyFill="1" applyBorder="1" applyAlignment="1">
      <alignment horizontal="left" vertical="center" wrapText="1"/>
    </xf>
    <xf numFmtId="165" fontId="8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11" fillId="2" borderId="2" xfId="6" applyFont="1" applyFill="1" applyBorder="1" applyAlignment="1">
      <alignment horizontal="center" vertical="center" wrapText="1"/>
    </xf>
    <xf numFmtId="6" fontId="8" fillId="0" borderId="27" xfId="0" applyNumberFormat="1" applyFont="1" applyBorder="1" applyAlignment="1">
      <alignment vertical="center"/>
    </xf>
    <xf numFmtId="6" fontId="8" fillId="0" borderId="28" xfId="0" applyNumberFormat="1" applyFont="1" applyBorder="1" applyAlignment="1">
      <alignment vertical="center"/>
    </xf>
    <xf numFmtId="6" fontId="8" fillId="0" borderId="12" xfId="0" applyNumberFormat="1" applyFont="1" applyBorder="1" applyAlignment="1">
      <alignment vertical="center"/>
    </xf>
    <xf numFmtId="6" fontId="8" fillId="13" borderId="12" xfId="0" applyNumberFormat="1" applyFont="1" applyFill="1" applyBorder="1" applyAlignment="1">
      <alignment vertical="center"/>
    </xf>
    <xf numFmtId="6" fontId="8" fillId="0" borderId="26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36" fillId="0" borderId="0" xfId="99" applyFont="1"/>
    <xf numFmtId="0" fontId="36" fillId="0" borderId="0" xfId="99" applyFont="1" applyFill="1" applyBorder="1"/>
    <xf numFmtId="0" fontId="37" fillId="0" borderId="0" xfId="99" applyFont="1" applyAlignment="1">
      <alignment vertical="center"/>
    </xf>
    <xf numFmtId="0" fontId="37" fillId="0" borderId="0" xfId="99" applyFont="1" applyFill="1" applyBorder="1" applyAlignment="1">
      <alignment vertical="center"/>
    </xf>
    <xf numFmtId="0" fontId="8" fillId="0" borderId="0" xfId="99" applyFont="1" applyFill="1" applyAlignment="1">
      <alignment vertical="center"/>
    </xf>
    <xf numFmtId="0" fontId="12" fillId="0" borderId="4" xfId="99" applyFont="1" applyFill="1" applyBorder="1" applyAlignment="1">
      <alignment horizontal="center" vertical="center" wrapText="1"/>
    </xf>
    <xf numFmtId="0" fontId="8" fillId="0" borderId="0" xfId="99" applyFont="1" applyFill="1" applyBorder="1" applyAlignment="1">
      <alignment vertical="center"/>
    </xf>
    <xf numFmtId="0" fontId="11" fillId="0" borderId="0" xfId="99" quotePrefix="1" applyFont="1" applyFill="1" applyBorder="1" applyAlignment="1">
      <alignment horizontal="left" vertical="center"/>
    </xf>
    <xf numFmtId="0" fontId="11" fillId="2" borderId="2" xfId="7" applyFont="1" applyFill="1" applyBorder="1" applyAlignment="1">
      <alignment vertical="center"/>
    </xf>
    <xf numFmtId="0" fontId="11" fillId="51" borderId="2" xfId="6" applyFont="1" applyFill="1" applyBorder="1" applyAlignment="1">
      <alignment horizontal="center" vertical="center" wrapText="1"/>
    </xf>
    <xf numFmtId="0" fontId="11" fillId="51" borderId="7" xfId="6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11" borderId="12" xfId="99" applyFont="1" applyFill="1" applyBorder="1" applyAlignment="1">
      <alignment horizontal="center" vertical="center" wrapText="1"/>
    </xf>
    <xf numFmtId="0" fontId="47" fillId="14" borderId="33" xfId="99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2" xfId="11" applyFont="1" applyFill="1" applyBorder="1" applyAlignment="1">
      <alignment horizontal="center" vertical="center" wrapText="1"/>
    </xf>
    <xf numFmtId="0" fontId="36" fillId="5" borderId="2" xfId="99" applyFont="1" applyFill="1" applyBorder="1" applyAlignment="1">
      <alignment vertical="center"/>
    </xf>
    <xf numFmtId="0" fontId="8" fillId="5" borderId="2" xfId="99" applyFont="1" applyFill="1" applyBorder="1" applyAlignment="1">
      <alignment vertical="center"/>
    </xf>
    <xf numFmtId="0" fontId="8" fillId="5" borderId="2" xfId="99" applyFont="1" applyFill="1" applyBorder="1" applyAlignment="1">
      <alignment horizontal="center" vertical="center"/>
    </xf>
    <xf numFmtId="0" fontId="8" fillId="0" borderId="11" xfId="99" applyFont="1" applyFill="1" applyBorder="1" applyAlignment="1">
      <alignment horizontal="center" vertical="center"/>
    </xf>
    <xf numFmtId="0" fontId="36" fillId="5" borderId="5" xfId="99" applyFont="1" applyFill="1" applyBorder="1" applyAlignment="1">
      <alignment vertical="center"/>
    </xf>
    <xf numFmtId="0" fontId="8" fillId="5" borderId="5" xfId="99" applyFont="1" applyFill="1" applyBorder="1" applyAlignment="1">
      <alignment vertical="center"/>
    </xf>
    <xf numFmtId="0" fontId="8" fillId="13" borderId="16" xfId="99" applyFont="1" applyFill="1" applyBorder="1" applyAlignment="1" applyProtection="1">
      <alignment horizontal="center" vertical="center"/>
    </xf>
    <xf numFmtId="0" fontId="8" fillId="13" borderId="16" xfId="99" applyFont="1" applyFill="1" applyBorder="1" applyAlignment="1" applyProtection="1">
      <alignment vertical="center"/>
    </xf>
    <xf numFmtId="6" fontId="8" fillId="13" borderId="16" xfId="58" applyNumberFormat="1" applyFont="1" applyFill="1" applyBorder="1" applyAlignment="1">
      <alignment horizontal="center" vertical="center"/>
    </xf>
    <xf numFmtId="6" fontId="8" fillId="0" borderId="11" xfId="58" applyNumberFormat="1" applyFont="1" applyFill="1" applyBorder="1" applyAlignment="1">
      <alignment horizontal="center" vertical="center"/>
    </xf>
    <xf numFmtId="0" fontId="8" fillId="13" borderId="17" xfId="99" applyFont="1" applyFill="1" applyBorder="1" applyAlignment="1" applyProtection="1">
      <alignment horizontal="center" vertical="center"/>
    </xf>
    <xf numFmtId="0" fontId="8" fillId="13" borderId="17" xfId="99" applyFont="1" applyFill="1" applyBorder="1" applyAlignment="1" applyProtection="1">
      <alignment vertical="center"/>
    </xf>
    <xf numFmtId="6" fontId="8" fillId="13" borderId="17" xfId="58" applyNumberFormat="1" applyFont="1" applyFill="1" applyBorder="1" applyAlignment="1">
      <alignment horizontal="center" vertical="center"/>
    </xf>
    <xf numFmtId="0" fontId="8" fillId="0" borderId="0" xfId="99" applyFont="1" applyFill="1" applyBorder="1" applyAlignment="1" applyProtection="1">
      <alignment vertical="center"/>
    </xf>
    <xf numFmtId="6" fontId="8" fillId="0" borderId="0" xfId="58" applyNumberFormat="1" applyFont="1" applyFill="1" applyBorder="1" applyAlignment="1">
      <alignment vertical="center"/>
    </xf>
    <xf numFmtId="0" fontId="35" fillId="0" borderId="0" xfId="99" applyFont="1"/>
    <xf numFmtId="0" fontId="35" fillId="0" borderId="0" xfId="99" applyFont="1" applyAlignment="1">
      <alignment vertical="center"/>
    </xf>
    <xf numFmtId="0" fontId="35" fillId="0" borderId="0" xfId="99" applyFont="1" applyFill="1" applyBorder="1" applyAlignment="1">
      <alignment vertical="center"/>
    </xf>
    <xf numFmtId="0" fontId="35" fillId="0" borderId="0" xfId="99" applyFont="1" applyFill="1" applyBorder="1"/>
    <xf numFmtId="0" fontId="8" fillId="5" borderId="11" xfId="0" applyFont="1" applyFill="1" applyBorder="1" applyAlignment="1">
      <alignment vertical="center" wrapText="1"/>
    </xf>
    <xf numFmtId="0" fontId="8" fillId="5" borderId="11" xfId="0" quotePrefix="1" applyFont="1" applyFill="1" applyBorder="1" applyAlignment="1">
      <alignment horizontal="center" vertical="center" wrapText="1"/>
    </xf>
    <xf numFmtId="5" fontId="8" fillId="5" borderId="11" xfId="0" quotePrefix="1" applyNumberFormat="1" applyFont="1" applyFill="1" applyBorder="1" applyAlignment="1">
      <alignment horizontal="center" vertical="center" wrapText="1"/>
    </xf>
    <xf numFmtId="0" fontId="8" fillId="5" borderId="37" xfId="0" quotePrefix="1" applyFont="1" applyFill="1" applyBorder="1" applyAlignment="1">
      <alignment horizontal="center" vertical="center" wrapText="1"/>
    </xf>
    <xf numFmtId="164" fontId="42" fillId="5" borderId="11" xfId="0" quotePrefix="1" applyNumberFormat="1" applyFont="1" applyFill="1" applyBorder="1" applyAlignment="1">
      <alignment horizontal="center" vertical="center" wrapText="1"/>
    </xf>
    <xf numFmtId="5" fontId="42" fillId="5" borderId="11" xfId="0" quotePrefix="1" applyNumberFormat="1" applyFont="1" applyFill="1" applyBorder="1" applyAlignment="1">
      <alignment horizontal="center" vertical="center" wrapText="1"/>
    </xf>
    <xf numFmtId="0" fontId="42" fillId="5" borderId="4" xfId="0" quotePrefix="1" applyFont="1" applyFill="1" applyBorder="1" applyAlignment="1">
      <alignment horizontal="center" vertical="center" wrapText="1"/>
    </xf>
    <xf numFmtId="0" fontId="11" fillId="2" borderId="5" xfId="7" applyFont="1" applyFill="1" applyBorder="1" applyAlignment="1">
      <alignment vertical="center"/>
    </xf>
    <xf numFmtId="0" fontId="8" fillId="8" borderId="5" xfId="0" applyFont="1" applyFill="1" applyBorder="1" applyAlignment="1">
      <alignment vertical="center" wrapText="1"/>
    </xf>
    <xf numFmtId="0" fontId="11" fillId="2" borderId="5" xfId="6" applyFont="1" applyFill="1" applyBorder="1" applyAlignment="1">
      <alignment horizontal="center" vertical="center" wrapText="1"/>
    </xf>
    <xf numFmtId="0" fontId="11" fillId="51" borderId="5" xfId="6" applyFont="1" applyFill="1" applyBorder="1" applyAlignment="1">
      <alignment horizontal="center" vertical="center" wrapText="1"/>
    </xf>
    <xf numFmtId="0" fontId="11" fillId="2" borderId="0" xfId="6" applyFont="1" applyFill="1" applyBorder="1" applyAlignment="1">
      <alignment horizontal="center" vertical="center" wrapText="1"/>
    </xf>
    <xf numFmtId="0" fontId="11" fillId="51" borderId="0" xfId="6" applyFont="1" applyFill="1" applyBorder="1" applyAlignment="1">
      <alignment horizontal="center" vertical="center" wrapText="1"/>
    </xf>
    <xf numFmtId="38" fontId="8" fillId="0" borderId="16" xfId="58" applyNumberFormat="1" applyFont="1" applyFill="1" applyBorder="1" applyAlignment="1">
      <alignment vertical="center"/>
    </xf>
    <xf numFmtId="38" fontId="8" fillId="47" borderId="16" xfId="58" applyNumberFormat="1" applyFont="1" applyFill="1" applyBorder="1" applyAlignment="1">
      <alignment vertical="center"/>
    </xf>
    <xf numFmtId="38" fontId="8" fillId="46" borderId="16" xfId="58" applyNumberFormat="1" applyFont="1" applyFill="1" applyBorder="1" applyAlignment="1">
      <alignment vertical="center"/>
    </xf>
    <xf numFmtId="38" fontId="8" fillId="0" borderId="17" xfId="58" applyNumberFormat="1" applyFont="1" applyFill="1" applyBorder="1" applyAlignment="1">
      <alignment vertical="center"/>
    </xf>
    <xf numFmtId="38" fontId="8" fillId="47" borderId="17" xfId="58" applyNumberFormat="1" applyFont="1" applyFill="1" applyBorder="1" applyAlignment="1">
      <alignment vertical="center"/>
    </xf>
    <xf numFmtId="38" fontId="8" fillId="46" borderId="17" xfId="58" applyNumberFormat="1" applyFont="1" applyFill="1" applyBorder="1" applyAlignment="1">
      <alignment vertical="center"/>
    </xf>
    <xf numFmtId="0" fontId="46" fillId="0" borderId="0" xfId="100" applyFont="1" applyProtection="1"/>
    <xf numFmtId="0" fontId="52" fillId="50" borderId="2" xfId="101" applyFont="1" applyFill="1" applyBorder="1" applyAlignment="1" applyProtection="1">
      <alignment horizontal="center" vertical="center" wrapText="1"/>
    </xf>
    <xf numFmtId="0" fontId="52" fillId="52" borderId="2" xfId="101" applyFont="1" applyFill="1" applyBorder="1" applyAlignment="1" applyProtection="1">
      <alignment horizontal="center" vertical="center" wrapText="1"/>
    </xf>
    <xf numFmtId="0" fontId="53" fillId="5" borderId="2" xfId="1" quotePrefix="1" applyNumberFormat="1" applyFont="1" applyFill="1" applyBorder="1" applyAlignment="1" applyProtection="1">
      <alignment horizontal="center" vertical="center"/>
    </xf>
    <xf numFmtId="0" fontId="53" fillId="5" borderId="5" xfId="1" quotePrefix="1" applyNumberFormat="1" applyFont="1" applyFill="1" applyBorder="1" applyAlignment="1" applyProtection="1">
      <alignment horizontal="center" vertical="center"/>
    </xf>
    <xf numFmtId="1" fontId="53" fillId="5" borderId="2" xfId="1" quotePrefix="1" applyNumberFormat="1" applyFont="1" applyFill="1" applyBorder="1" applyAlignment="1" applyProtection="1">
      <alignment horizontal="center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4" fillId="0" borderId="0" xfId="100" applyNumberFormat="1" applyFont="1" applyBorder="1" applyAlignment="1" applyProtection="1">
      <alignment horizontal="center" vertical="center"/>
    </xf>
    <xf numFmtId="3" fontId="44" fillId="0" borderId="0" xfId="100" applyNumberFormat="1" applyFont="1" applyBorder="1" applyAlignment="1" applyProtection="1">
      <alignment vertical="center"/>
    </xf>
    <xf numFmtId="38" fontId="44" fillId="0" borderId="0" xfId="100" applyNumberFormat="1" applyFont="1" applyBorder="1" applyAlignment="1" applyProtection="1">
      <alignment vertical="center"/>
    </xf>
    <xf numFmtId="38" fontId="44" fillId="45" borderId="0" xfId="100" applyNumberFormat="1" applyFont="1" applyFill="1" applyBorder="1" applyAlignment="1" applyProtection="1">
      <alignment vertical="center"/>
    </xf>
    <xf numFmtId="1" fontId="53" fillId="5" borderId="2" xfId="0" applyNumberFormat="1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vertical="center"/>
    </xf>
    <xf numFmtId="0" fontId="8" fillId="0" borderId="39" xfId="0" applyFont="1" applyFill="1" applyBorder="1" applyAlignment="1" applyProtection="1">
      <alignment vertical="center"/>
    </xf>
    <xf numFmtId="0" fontId="8" fillId="0" borderId="40" xfId="0" applyFont="1" applyFill="1" applyBorder="1" applyAlignment="1" applyProtection="1">
      <alignment vertical="center"/>
    </xf>
    <xf numFmtId="0" fontId="8" fillId="0" borderId="41" xfId="0" applyFont="1" applyFill="1" applyBorder="1" applyAlignment="1" applyProtection="1">
      <alignment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3" fillId="0" borderId="0" xfId="3" applyFont="1" applyBorder="1" applyAlignment="1">
      <alignment vertical="center"/>
    </xf>
    <xf numFmtId="0" fontId="43" fillId="0" borderId="6" xfId="3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5" borderId="5" xfId="0" quotePrefix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5" fontId="9" fillId="5" borderId="5" xfId="0" quotePrefix="1" applyNumberFormat="1" applyFont="1" applyFill="1" applyBorder="1" applyAlignment="1">
      <alignment horizontal="center" vertical="center"/>
    </xf>
    <xf numFmtId="0" fontId="9" fillId="5" borderId="30" xfId="0" quotePrefix="1" applyFont="1" applyFill="1" applyBorder="1" applyAlignment="1">
      <alignment horizontal="center" vertical="center"/>
    </xf>
    <xf numFmtId="164" fontId="9" fillId="5" borderId="5" xfId="0" quotePrefix="1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9" fillId="0" borderId="0" xfId="99" applyFont="1" applyAlignment="1">
      <alignment horizontal="center" vertical="center"/>
    </xf>
    <xf numFmtId="0" fontId="38" fillId="0" borderId="0" xfId="99" applyFont="1" applyAlignment="1">
      <alignment horizontal="center" vertical="center"/>
    </xf>
    <xf numFmtId="0" fontId="47" fillId="48" borderId="13" xfId="99" applyFont="1" applyFill="1" applyBorder="1" applyAlignment="1">
      <alignment horizontal="center" vertical="center" wrapText="1"/>
    </xf>
    <xf numFmtId="0" fontId="47" fillId="48" borderId="14" xfId="99" applyFont="1" applyFill="1" applyBorder="1" applyAlignment="1">
      <alignment horizontal="center" vertical="center" wrapText="1"/>
    </xf>
    <xf numFmtId="0" fontId="47" fillId="48" borderId="15" xfId="99" applyFont="1" applyFill="1" applyBorder="1" applyAlignment="1">
      <alignment horizontal="center" vertical="center" wrapText="1"/>
    </xf>
    <xf numFmtId="0" fontId="47" fillId="19" borderId="34" xfId="99" applyFont="1" applyFill="1" applyBorder="1" applyAlignment="1">
      <alignment horizontal="center" vertical="center"/>
    </xf>
    <xf numFmtId="0" fontId="47" fillId="19" borderId="35" xfId="99" applyFont="1" applyFill="1" applyBorder="1" applyAlignment="1">
      <alignment horizontal="center" vertical="center"/>
    </xf>
    <xf numFmtId="0" fontId="47" fillId="19" borderId="36" xfId="99" applyFont="1" applyFill="1" applyBorder="1" applyAlignment="1">
      <alignment horizontal="center" vertical="center"/>
    </xf>
    <xf numFmtId="0" fontId="48" fillId="14" borderId="2" xfId="99" applyFont="1" applyFill="1" applyBorder="1" applyAlignment="1">
      <alignment horizontal="center" vertical="center"/>
    </xf>
    <xf numFmtId="1" fontId="53" fillId="5" borderId="30" xfId="0" applyNumberFormat="1" applyFont="1" applyFill="1" applyBorder="1" applyAlignment="1" applyProtection="1">
      <alignment horizontal="center" vertical="center"/>
    </xf>
    <xf numFmtId="1" fontId="53" fillId="5" borderId="29" xfId="0" applyNumberFormat="1" applyFont="1" applyFill="1" applyBorder="1" applyAlignment="1" applyProtection="1">
      <alignment horizontal="center" vertical="center"/>
    </xf>
    <xf numFmtId="0" fontId="12" fillId="19" borderId="2" xfId="0" applyFont="1" applyFill="1" applyBorder="1" applyAlignment="1">
      <alignment horizontal="center" vertical="center"/>
    </xf>
    <xf numFmtId="1" fontId="53" fillId="5" borderId="2" xfId="0" applyNumberFormat="1" applyFont="1" applyFill="1" applyBorder="1" applyAlignment="1" applyProtection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1" fontId="53" fillId="5" borderId="3" xfId="0" applyNumberFormat="1" applyFont="1" applyFill="1" applyBorder="1" applyAlignment="1" applyProtection="1">
      <alignment horizontal="center" vertical="center"/>
    </xf>
    <xf numFmtId="1" fontId="53" fillId="5" borderId="9" xfId="0" applyNumberFormat="1" applyFont="1" applyFill="1" applyBorder="1" applyAlignment="1" applyProtection="1">
      <alignment horizontal="center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22" borderId="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16" borderId="3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0" fontId="8" fillId="16" borderId="9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18" borderId="3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/>
    </xf>
    <xf numFmtId="0" fontId="8" fillId="18" borderId="9" xfId="0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9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center" vertical="center"/>
    </xf>
    <xf numFmtId="0" fontId="8" fillId="20" borderId="3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9" xfId="0" applyFont="1" applyFill="1" applyBorder="1" applyAlignment="1">
      <alignment horizontal="center" vertical="center"/>
    </xf>
    <xf numFmtId="0" fontId="52" fillId="45" borderId="2" xfId="9" applyFont="1" applyFill="1" applyBorder="1" applyAlignment="1" applyProtection="1">
      <alignment horizontal="center" vertical="center" wrapText="1"/>
    </xf>
    <xf numFmtId="0" fontId="49" fillId="7" borderId="2" xfId="8" applyFont="1" applyFill="1" applyBorder="1" applyAlignment="1" applyProtection="1">
      <alignment horizontal="center" vertical="center" wrapText="1"/>
    </xf>
    <xf numFmtId="0" fontId="50" fillId="7" borderId="2" xfId="8" applyFont="1" applyFill="1" applyBorder="1" applyAlignment="1" applyProtection="1">
      <alignment horizontal="center" vertical="center" wrapText="1"/>
    </xf>
    <xf numFmtId="0" fontId="50" fillId="49" borderId="2" xfId="8" applyFont="1" applyFill="1" applyBorder="1" applyAlignment="1" applyProtection="1">
      <alignment horizontal="center" vertical="center" wrapText="1"/>
    </xf>
    <xf numFmtId="0" fontId="51" fillId="52" borderId="3" xfId="101" applyFont="1" applyFill="1" applyBorder="1" applyAlignment="1" applyProtection="1">
      <alignment horizontal="center" vertical="center" wrapText="1"/>
    </xf>
    <xf numFmtId="0" fontId="51" fillId="52" borderId="10" xfId="101" applyFont="1" applyFill="1" applyBorder="1" applyAlignment="1" applyProtection="1">
      <alignment horizontal="center" vertical="center" wrapText="1"/>
    </xf>
    <xf numFmtId="0" fontId="51" fillId="52" borderId="9" xfId="101" applyFont="1" applyFill="1" applyBorder="1" applyAlignment="1" applyProtection="1">
      <alignment horizontal="center" vertical="center" wrapText="1"/>
    </xf>
    <xf numFmtId="0" fontId="11" fillId="0" borderId="2" xfId="9" applyNumberFormat="1" applyFont="1" applyBorder="1" applyAlignment="1" applyProtection="1">
      <alignment horizontal="center" vertical="center"/>
    </xf>
    <xf numFmtId="0" fontId="11" fillId="0" borderId="2" xfId="9" applyFont="1" applyBorder="1" applyAlignment="1" applyProtection="1">
      <alignment horizontal="left" vertical="center"/>
    </xf>
    <xf numFmtId="38" fontId="11" fillId="0" borderId="2" xfId="9" applyNumberFormat="1" applyFont="1" applyBorder="1" applyAlignment="1" applyProtection="1">
      <alignment vertical="center"/>
    </xf>
    <xf numFmtId="38" fontId="11" fillId="45" borderId="2" xfId="9" applyNumberFormat="1" applyFont="1" applyFill="1" applyBorder="1" applyAlignment="1" applyProtection="1">
      <alignment vertical="center"/>
    </xf>
  </cellXfs>
  <cellStyles count="102"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" xfId="1" builtinId="3"/>
    <cellStyle name="Comma 2" xfId="10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5 3" xfId="52"/>
    <cellStyle name="Comma 5 4" xfId="53"/>
    <cellStyle name="Comma 6" xfId="54"/>
    <cellStyle name="Comma 6 2" xfId="55"/>
    <cellStyle name="Comma 7" xfId="56"/>
    <cellStyle name="Comma 7 2" xfId="57"/>
    <cellStyle name="Currency 2" xfId="2"/>
    <cellStyle name="Currency 2 2" xfId="58"/>
    <cellStyle name="Currency 3" xfId="59"/>
    <cellStyle name="Currency 3 2" xfId="60"/>
    <cellStyle name="Currency 4" xfId="98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" xfId="3" builtinId="8"/>
    <cellStyle name="Input 2" xfId="67"/>
    <cellStyle name="Linked Cell 2" xfId="68"/>
    <cellStyle name="Neutral 2" xfId="69"/>
    <cellStyle name="Normal" xfId="0" builtinId="0"/>
    <cellStyle name="Normal 10" xfId="18"/>
    <cellStyle name="Normal 10 2" xfId="70"/>
    <cellStyle name="Normal 11" xfId="71"/>
    <cellStyle name="Normal 11 2" xfId="72"/>
    <cellStyle name="Normal 12" xfId="73"/>
    <cellStyle name="Normal 12 2" xfId="74"/>
    <cellStyle name="Normal 13" xfId="75"/>
    <cellStyle name="Normal 14" xfId="76"/>
    <cellStyle name="Normal 15" xfId="77"/>
    <cellStyle name="Normal 16" xfId="78"/>
    <cellStyle name="Normal 17" xfId="79"/>
    <cellStyle name="Normal 18" xfId="97"/>
    <cellStyle name="Normal 2" xfId="11"/>
    <cellStyle name="Normal 2 2" xfId="13"/>
    <cellStyle name="Normal 2 3" xfId="80"/>
    <cellStyle name="Normal 2 3 2" xfId="81"/>
    <cellStyle name="Normal 2 4" xfId="82"/>
    <cellStyle name="Normal 2 5" xfId="83"/>
    <cellStyle name="Normal 24" xfId="100"/>
    <cellStyle name="Normal 3" xfId="8"/>
    <cellStyle name="Normal 3 2" xfId="84"/>
    <cellStyle name="Normal 4" xfId="12"/>
    <cellStyle name="Normal 4 2" xfId="85"/>
    <cellStyle name="Normal 5" xfId="14"/>
    <cellStyle name="Normal 5 2" xfId="86"/>
    <cellStyle name="Normal 6" xfId="15"/>
    <cellStyle name="Normal 6 2" xfId="87"/>
    <cellStyle name="Normal 7" xfId="17"/>
    <cellStyle name="Normal 7 2" xfId="88"/>
    <cellStyle name="Normal 8" xfId="4"/>
    <cellStyle name="Normal 8 2" xfId="99"/>
    <cellStyle name="Normal 9" xfId="5"/>
    <cellStyle name="Normal 9 2" xfId="16"/>
    <cellStyle name="Normal_AFR Queries" xfId="6"/>
    <cellStyle name="Normal_Sheet1 2 2" xfId="9"/>
    <cellStyle name="Normal_Sheet1 3 2" xfId="101"/>
    <cellStyle name="Normal_Sheet1_1" xfId="7"/>
    <cellStyle name="Note 2" xfId="89"/>
    <cellStyle name="Output 2" xfId="90"/>
    <cellStyle name="Percent 2" xfId="91"/>
    <cellStyle name="Percent 2 2" xfId="92"/>
    <cellStyle name="Percent 3" xfId="93"/>
    <cellStyle name="Title 2" xfId="94"/>
    <cellStyle name="Total 2" xfId="95"/>
    <cellStyle name="Warning Text 2" xfId="96"/>
  </cellStyles>
  <dxfs count="0"/>
  <tableStyles count="0" defaultTableStyle="TableStyleMedium9" defaultPivotStyle="PivotStyleLight16"/>
  <colors>
    <mruColors>
      <color rgb="FFFF3399"/>
      <color rgb="FFFFFFCC"/>
      <color rgb="FFFFFF99"/>
      <color rgb="FFCC00FF"/>
      <color rgb="FF0000FF"/>
      <color rgb="FF5D9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9-2020/Budget%20Letter/July%202019/FY2019-20%20MFP%20Budget%20Letter_Jul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 Type 2 Res Summary"/>
      <sheetName val="New Type 2 Res Summary"/>
      <sheetName val="LEA Summary"/>
      <sheetName val="Sheet1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3B_Pay Raise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H_MAX"/>
      <sheetName val="5A3_OJJ"/>
      <sheetName val="5A4_NOCCA"/>
      <sheetName val="5A5_LSMSA"/>
      <sheetName val="5A6_Thrive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CFA-East"/>
      <sheetName val="5C1M_GEO Mid"/>
      <sheetName val="5C1N_Delta"/>
      <sheetName val="5C1O_Impact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Y_GEO"/>
      <sheetName val="5C1Z_Lincoln Prep"/>
      <sheetName val="5C1AD_Greater"/>
      <sheetName val="5C1AE_Noble Minds"/>
      <sheetName val="5C1AF_JCFA-Laf"/>
      <sheetName val="5C1AG_Collegiate"/>
      <sheetName val="5C1AH_BRUP"/>
      <sheetName val="5C1AI_Harmony"/>
      <sheetName val="5C1AJ_Athlos"/>
      <sheetName val="5C1AK_NxtGen"/>
      <sheetName val="5C1AL_Red River"/>
      <sheetName val="5C2_LAVCA"/>
      <sheetName val="5C3_UnvView"/>
      <sheetName val="6_Local Deduct Calc"/>
      <sheetName val="7_Local Revenue"/>
      <sheetName val="8_2.1.19 SIS"/>
      <sheetName val="8A_2.1.19 RSD Op &amp; 5s"/>
      <sheetName val="Source Data"/>
      <sheetName val="LEA Pay Raise"/>
      <sheetName val="Per Pupil_Weighted Funding"/>
      <sheetName val="Pay Raise By Residency"/>
      <sheetName val="State Schls Res Summary"/>
      <sheetName val="5C1AA_Laurel"/>
      <sheetName val="5C1AC_Smoth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F7">
            <v>734</v>
          </cell>
        </row>
        <row r="15">
          <cell r="AM15">
            <v>4792.3993824117078</v>
          </cell>
        </row>
        <row r="23">
          <cell r="AM23">
            <v>3415.2208961895185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P7">
            <v>3523</v>
          </cell>
        </row>
        <row r="15">
          <cell r="P15">
            <v>91620</v>
          </cell>
        </row>
        <row r="23">
          <cell r="P23">
            <v>122411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7">
          <cell r="H7">
            <v>3032.9955832683813</v>
          </cell>
        </row>
      </sheetData>
      <sheetData sheetId="67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K1"/>
    </sheetView>
  </sheetViews>
  <sheetFormatPr defaultRowHeight="18" x14ac:dyDescent="0.25"/>
  <cols>
    <col min="1" max="1" width="5.85546875" style="65" customWidth="1"/>
    <col min="2" max="2" width="21.7109375" style="65" customWidth="1"/>
    <col min="3" max="5" width="18.140625" style="65" customWidth="1"/>
    <col min="6" max="6" width="2.42578125" style="68" customWidth="1"/>
    <col min="7" max="7" width="18.140625" style="65" customWidth="1"/>
    <col min="8" max="8" width="2.42578125" style="68" customWidth="1"/>
    <col min="9" max="11" width="18.140625" style="65" customWidth="1"/>
  </cols>
  <sheetData>
    <row r="1" spans="1:11" s="65" customFormat="1" ht="30" customHeight="1" x14ac:dyDescent="0.25">
      <c r="A1" s="120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65" customFormat="1" ht="30" customHeight="1" x14ac:dyDescent="0.25">
      <c r="A2" s="120" t="s">
        <v>96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s="65" customFormat="1" ht="22.9" customHeight="1" x14ac:dyDescent="0.25">
      <c r="A3" s="121" t="s">
        <v>97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8.75" thickBot="1" x14ac:dyDescent="0.3">
      <c r="A4" s="33"/>
      <c r="B4" s="33"/>
      <c r="C4" s="33"/>
      <c r="D4" s="33"/>
      <c r="E4" s="33"/>
      <c r="F4" s="34"/>
      <c r="G4" s="33"/>
      <c r="H4" s="34"/>
      <c r="I4" s="33"/>
      <c r="J4" s="33"/>
      <c r="K4" s="33"/>
    </row>
    <row r="5" spans="1:11" ht="48" customHeight="1" thickBot="1" x14ac:dyDescent="0.25">
      <c r="A5" s="35"/>
      <c r="B5" s="35"/>
      <c r="C5" s="122" t="s">
        <v>98</v>
      </c>
      <c r="D5" s="123"/>
      <c r="E5" s="124"/>
      <c r="F5" s="36"/>
      <c r="G5" s="47" t="s">
        <v>5</v>
      </c>
      <c r="H5" s="36"/>
      <c r="I5" s="125" t="s">
        <v>6</v>
      </c>
      <c r="J5" s="126"/>
      <c r="K5" s="127"/>
    </row>
    <row r="6" spans="1:11" ht="156" customHeight="1" x14ac:dyDescent="0.2">
      <c r="A6" s="128" t="s">
        <v>0</v>
      </c>
      <c r="B6" s="128"/>
      <c r="C6" s="48" t="s">
        <v>99</v>
      </c>
      <c r="D6" s="49" t="s">
        <v>31</v>
      </c>
      <c r="E6" s="49" t="s">
        <v>100</v>
      </c>
      <c r="F6" s="38"/>
      <c r="G6" s="46" t="s">
        <v>91</v>
      </c>
      <c r="H6" s="38"/>
      <c r="I6" s="46" t="s">
        <v>91</v>
      </c>
      <c r="J6" s="46" t="s">
        <v>92</v>
      </c>
      <c r="K6" s="46" t="s">
        <v>93</v>
      </c>
    </row>
    <row r="7" spans="1:11" x14ac:dyDescent="0.2">
      <c r="A7" s="50"/>
      <c r="B7" s="51"/>
      <c r="C7" s="52">
        <v>1</v>
      </c>
      <c r="D7" s="52">
        <v>2</v>
      </c>
      <c r="E7" s="52">
        <v>3</v>
      </c>
      <c r="F7" s="53"/>
      <c r="G7" s="52">
        <v>4</v>
      </c>
      <c r="H7" s="53"/>
      <c r="I7" s="52">
        <v>5</v>
      </c>
      <c r="J7" s="52">
        <v>6</v>
      </c>
      <c r="K7" s="52">
        <v>7</v>
      </c>
    </row>
    <row r="8" spans="1:11" hidden="1" x14ac:dyDescent="0.2">
      <c r="A8" s="54"/>
      <c r="B8" s="55"/>
      <c r="C8" s="52"/>
      <c r="D8" s="52"/>
      <c r="E8" s="52" t="s">
        <v>101</v>
      </c>
      <c r="F8" s="53"/>
      <c r="G8" s="52"/>
      <c r="H8" s="53"/>
      <c r="I8" s="52" t="s">
        <v>102</v>
      </c>
      <c r="J8" s="52"/>
      <c r="K8" s="52" t="s">
        <v>103</v>
      </c>
    </row>
    <row r="9" spans="1:11" ht="24.75" customHeight="1" x14ac:dyDescent="0.2">
      <c r="A9" s="56" t="s">
        <v>8</v>
      </c>
      <c r="B9" s="57" t="s">
        <v>29</v>
      </c>
      <c r="C9" s="58">
        <f>'[1]3_Levels 1&amp;2'!$AM$15</f>
        <v>4792.3993824117078</v>
      </c>
      <c r="D9" s="58">
        <v>744.76</v>
      </c>
      <c r="E9" s="58">
        <f>C9+D9</f>
        <v>5537.1593824117081</v>
      </c>
      <c r="F9" s="59"/>
      <c r="G9" s="58">
        <f>'Detail Calculation exclude debt'!Q7</f>
        <v>4549</v>
      </c>
      <c r="H9" s="59"/>
      <c r="I9" s="58">
        <f>G9</f>
        <v>4549</v>
      </c>
      <c r="J9" s="58">
        <f>'Detail Calculation for debt'!O7</f>
        <v>752</v>
      </c>
      <c r="K9" s="58">
        <f t="shared" ref="K9:K10" si="0">I9+J9</f>
        <v>5301</v>
      </c>
    </row>
    <row r="10" spans="1:11" ht="24.75" customHeight="1" x14ac:dyDescent="0.2">
      <c r="A10" s="60" t="s">
        <v>10</v>
      </c>
      <c r="B10" s="61" t="s">
        <v>30</v>
      </c>
      <c r="C10" s="62">
        <f>'[1]3_Levels 1&amp;2'!$AM$23</f>
        <v>3415.2208961895185</v>
      </c>
      <c r="D10" s="62">
        <v>801.48</v>
      </c>
      <c r="E10" s="62">
        <f>C10+D10</f>
        <v>4216.700896189519</v>
      </c>
      <c r="F10" s="59"/>
      <c r="G10" s="62">
        <f>'Detail Calculation exclude debt'!Q8</f>
        <v>6759</v>
      </c>
      <c r="H10" s="59"/>
      <c r="I10" s="62">
        <f>G10</f>
        <v>6759</v>
      </c>
      <c r="J10" s="62">
        <f>'Detail Calculation for debt'!O8</f>
        <v>961</v>
      </c>
      <c r="K10" s="62">
        <f t="shared" si="0"/>
        <v>7720</v>
      </c>
    </row>
    <row r="11" spans="1:11" ht="12.75" x14ac:dyDescent="0.2">
      <c r="A11" s="37"/>
      <c r="B11" s="63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16.5" customHeight="1" x14ac:dyDescent="0.2">
      <c r="A12" s="37"/>
      <c r="B12" s="39" t="s">
        <v>7</v>
      </c>
      <c r="C12" s="37"/>
      <c r="D12" s="37"/>
      <c r="E12" s="37"/>
      <c r="F12" s="39"/>
      <c r="G12" s="37"/>
      <c r="H12" s="39"/>
      <c r="I12" s="37"/>
      <c r="J12" s="37"/>
      <c r="K12" s="37"/>
    </row>
    <row r="13" spans="1:11" ht="16.5" customHeight="1" x14ac:dyDescent="0.2">
      <c r="A13" s="37"/>
      <c r="B13" s="39" t="s">
        <v>50</v>
      </c>
      <c r="C13" s="37"/>
      <c r="D13" s="37"/>
      <c r="E13" s="37"/>
      <c r="F13" s="39"/>
      <c r="G13" s="37"/>
      <c r="H13" s="39"/>
      <c r="I13" s="37"/>
      <c r="J13" s="37"/>
      <c r="K13" s="37"/>
    </row>
    <row r="14" spans="1:11" ht="16.5" customHeight="1" x14ac:dyDescent="0.2">
      <c r="A14" s="37"/>
      <c r="B14" s="40" t="s">
        <v>94</v>
      </c>
      <c r="C14" s="37"/>
      <c r="D14" s="37"/>
      <c r="E14" s="37"/>
      <c r="F14" s="39"/>
      <c r="G14" s="37"/>
      <c r="H14" s="39"/>
      <c r="I14" s="37"/>
      <c r="J14" s="37"/>
      <c r="K14" s="37"/>
    </row>
    <row r="15" spans="1:11" x14ac:dyDescent="0.2">
      <c r="A15" s="66"/>
      <c r="B15" s="66"/>
      <c r="C15" s="66"/>
      <c r="D15" s="66"/>
      <c r="E15" s="66"/>
      <c r="F15" s="67"/>
      <c r="G15" s="66"/>
      <c r="H15" s="67"/>
      <c r="I15" s="66"/>
      <c r="J15" s="66"/>
      <c r="K15" s="66"/>
    </row>
    <row r="16" spans="1:11" x14ac:dyDescent="0.2">
      <c r="A16" s="66"/>
      <c r="B16" s="66"/>
      <c r="C16" s="66"/>
      <c r="D16" s="66"/>
      <c r="E16" s="66"/>
      <c r="F16" s="67"/>
      <c r="G16" s="66"/>
      <c r="H16" s="67"/>
      <c r="I16" s="66"/>
      <c r="J16" s="66"/>
      <c r="K16" s="66"/>
    </row>
    <row r="17" spans="1:11" x14ac:dyDescent="0.2">
      <c r="A17" s="66"/>
      <c r="B17" s="66"/>
      <c r="C17" s="66"/>
      <c r="D17" s="66"/>
      <c r="E17" s="66"/>
      <c r="F17" s="67"/>
      <c r="G17" s="66"/>
      <c r="H17" s="67"/>
      <c r="I17" s="66"/>
      <c r="J17" s="66"/>
      <c r="K17" s="66"/>
    </row>
    <row r="18" spans="1:11" x14ac:dyDescent="0.2">
      <c r="A18" s="66"/>
      <c r="B18" s="66"/>
      <c r="C18" s="66"/>
      <c r="D18" s="66"/>
      <c r="E18" s="66"/>
      <c r="F18" s="67"/>
      <c r="G18" s="66"/>
      <c r="H18" s="67"/>
      <c r="I18" s="66"/>
      <c r="J18" s="66"/>
      <c r="K18" s="66"/>
    </row>
    <row r="19" spans="1:11" x14ac:dyDescent="0.2">
      <c r="A19" s="66"/>
      <c r="B19" s="66"/>
      <c r="C19" s="66"/>
      <c r="D19" s="66"/>
      <c r="E19" s="66"/>
      <c r="F19" s="67"/>
      <c r="G19" s="66"/>
      <c r="H19" s="67"/>
      <c r="I19" s="66"/>
      <c r="J19" s="66"/>
      <c r="K19" s="66"/>
    </row>
    <row r="20" spans="1:11" x14ac:dyDescent="0.2">
      <c r="A20" s="66"/>
      <c r="B20" s="66"/>
      <c r="C20" s="66"/>
      <c r="D20" s="66"/>
      <c r="E20" s="66"/>
      <c r="F20" s="67"/>
      <c r="G20" s="66"/>
      <c r="H20" s="67"/>
      <c r="I20" s="66"/>
      <c r="J20" s="66"/>
      <c r="K20" s="66"/>
    </row>
    <row r="21" spans="1:11" x14ac:dyDescent="0.2">
      <c r="A21" s="66"/>
      <c r="B21" s="66"/>
      <c r="C21" s="66"/>
      <c r="D21" s="66"/>
      <c r="E21" s="66"/>
      <c r="F21" s="67"/>
      <c r="G21" s="66"/>
      <c r="H21" s="67"/>
      <c r="I21" s="66"/>
      <c r="J21" s="66"/>
      <c r="K21" s="66"/>
    </row>
    <row r="22" spans="1:11" x14ac:dyDescent="0.2">
      <c r="A22" s="66"/>
      <c r="B22" s="66"/>
      <c r="C22" s="66"/>
      <c r="D22" s="66"/>
      <c r="E22" s="66"/>
      <c r="F22" s="67"/>
      <c r="G22" s="66"/>
      <c r="H22" s="67"/>
      <c r="I22" s="66"/>
      <c r="J22" s="66"/>
      <c r="K22" s="66"/>
    </row>
    <row r="23" spans="1:11" x14ac:dyDescent="0.2">
      <c r="A23" s="66"/>
      <c r="B23" s="66"/>
      <c r="C23" s="66"/>
      <c r="D23" s="66"/>
      <c r="E23" s="66"/>
      <c r="F23" s="67"/>
      <c r="G23" s="66"/>
      <c r="H23" s="67"/>
      <c r="I23" s="66"/>
      <c r="J23" s="66"/>
      <c r="K23" s="66"/>
    </row>
    <row r="24" spans="1:11" x14ac:dyDescent="0.2">
      <c r="A24" s="66"/>
      <c r="B24" s="66"/>
      <c r="C24" s="66"/>
      <c r="D24" s="66"/>
      <c r="E24" s="66"/>
      <c r="F24" s="67"/>
      <c r="G24" s="66"/>
      <c r="H24" s="67"/>
      <c r="I24" s="66"/>
      <c r="J24" s="66"/>
      <c r="K24" s="66"/>
    </row>
  </sheetData>
  <mergeCells count="6">
    <mergeCell ref="A6:B6"/>
    <mergeCell ref="A1:K1"/>
    <mergeCell ref="A2:K2"/>
    <mergeCell ref="A3:K3"/>
    <mergeCell ref="C5:E5"/>
    <mergeCell ref="I5:K5"/>
  </mergeCells>
  <printOptions horizontalCentered="1"/>
  <pageMargins left="0.5" right="0.5" top="0.9" bottom="0.35" header="0.25" footer="0.25"/>
  <pageSetup paperSize="5" scale="90" orientation="landscape" r:id="rId1"/>
  <headerFooter alignWithMargins="0">
    <oddFooter>&amp;RPrepared by Education Finance and Policy, July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734"/>
  <sheetViews>
    <sheetView zoomScaleNormal="100" zoomScaleSheetLayoutView="100" workbookViewId="0">
      <pane xSplit="2" ySplit="2" topLeftCell="C3" activePane="bottomRight" state="frozen"/>
      <selection sqref="A1:K1"/>
      <selection pane="topRight" sqref="A1:K1"/>
      <selection pane="bottomLeft" sqref="A1:K1"/>
      <selection pane="bottomRight" activeCell="C7" sqref="C7"/>
    </sheetView>
  </sheetViews>
  <sheetFormatPr defaultColWidth="9.140625" defaultRowHeight="12.75" x14ac:dyDescent="0.2"/>
  <cols>
    <col min="1" max="1" width="3.42578125" style="29" customWidth="1"/>
    <col min="2" max="2" width="17.85546875" style="2" customWidth="1"/>
    <col min="3" max="3" width="17.5703125" style="2" customWidth="1"/>
    <col min="4" max="4" width="16.5703125" style="2" customWidth="1"/>
    <col min="5" max="5" width="14.28515625" style="2" customWidth="1"/>
    <col min="6" max="6" width="13.7109375" style="2" bestFit="1" customWidth="1"/>
    <col min="7" max="7" width="14.28515625" style="2" customWidth="1"/>
    <col min="8" max="8" width="15.5703125" style="2" bestFit="1" customWidth="1"/>
    <col min="9" max="9" width="10.7109375" style="109" bestFit="1" customWidth="1"/>
    <col min="10" max="10" width="11" style="2" bestFit="1" customWidth="1"/>
    <col min="11" max="11" width="13.5703125" style="2" bestFit="1" customWidth="1"/>
    <col min="12" max="12" width="11.7109375" style="2" bestFit="1" customWidth="1"/>
    <col min="13" max="13" width="10.42578125" style="2" bestFit="1" customWidth="1"/>
    <col min="14" max="14" width="12.42578125" style="2" bestFit="1" customWidth="1"/>
    <col min="15" max="15" width="14.42578125" style="2" bestFit="1" customWidth="1"/>
    <col min="16" max="16" width="12.140625" style="2" bestFit="1" customWidth="1"/>
    <col min="17" max="17" width="10.7109375" style="2" customWidth="1"/>
    <col min="18" max="16384" width="9.140625" style="2"/>
  </cols>
  <sheetData>
    <row r="1" spans="1:20" ht="108" customHeight="1" x14ac:dyDescent="0.2">
      <c r="A1" s="131" t="s">
        <v>0</v>
      </c>
      <c r="B1" s="131" t="s">
        <v>0</v>
      </c>
      <c r="C1" s="11" t="s">
        <v>41</v>
      </c>
      <c r="D1" s="11" t="s">
        <v>42</v>
      </c>
      <c r="E1" s="11" t="s">
        <v>43</v>
      </c>
      <c r="F1" s="6" t="s">
        <v>54</v>
      </c>
      <c r="G1" s="6" t="s">
        <v>51</v>
      </c>
      <c r="H1" s="9" t="s">
        <v>26</v>
      </c>
      <c r="I1" s="11" t="s">
        <v>44</v>
      </c>
      <c r="J1" s="11" t="s">
        <v>49</v>
      </c>
      <c r="K1" s="11" t="s">
        <v>46</v>
      </c>
      <c r="L1" s="11" t="s">
        <v>47</v>
      </c>
      <c r="M1" s="11" t="s">
        <v>48</v>
      </c>
      <c r="N1" s="6" t="s">
        <v>40</v>
      </c>
      <c r="O1" s="9" t="s">
        <v>27</v>
      </c>
      <c r="P1" s="6" t="s">
        <v>88</v>
      </c>
      <c r="Q1" s="10" t="s">
        <v>28</v>
      </c>
      <c r="R1" s="1"/>
      <c r="S1" s="1"/>
      <c r="T1" s="1"/>
    </row>
    <row r="2" spans="1:20" s="111" customFormat="1" ht="13.5" customHeight="1" x14ac:dyDescent="0.2">
      <c r="A2" s="132"/>
      <c r="B2" s="132"/>
      <c r="C2" s="101">
        <v>1</v>
      </c>
      <c r="D2" s="101">
        <f>C2+1</f>
        <v>2</v>
      </c>
      <c r="E2" s="101">
        <f t="shared" ref="E2:Q2" si="0">D2+1</f>
        <v>3</v>
      </c>
      <c r="F2" s="101" t="s">
        <v>143</v>
      </c>
      <c r="G2" s="101" t="s">
        <v>144</v>
      </c>
      <c r="H2" s="101">
        <f>E2+1</f>
        <v>4</v>
      </c>
      <c r="I2" s="101">
        <f t="shared" si="0"/>
        <v>5</v>
      </c>
      <c r="J2" s="101">
        <f t="shared" si="0"/>
        <v>6</v>
      </c>
      <c r="K2" s="101">
        <f t="shared" si="0"/>
        <v>7</v>
      </c>
      <c r="L2" s="101">
        <f t="shared" si="0"/>
        <v>8</v>
      </c>
      <c r="M2" s="101">
        <f t="shared" si="0"/>
        <v>9</v>
      </c>
      <c r="N2" s="101">
        <f t="shared" si="0"/>
        <v>10</v>
      </c>
      <c r="O2" s="101">
        <f t="shared" si="0"/>
        <v>11</v>
      </c>
      <c r="P2" s="101">
        <f t="shared" si="0"/>
        <v>12</v>
      </c>
      <c r="Q2" s="101">
        <f t="shared" si="0"/>
        <v>13</v>
      </c>
      <c r="R2" s="110"/>
      <c r="S2" s="110"/>
      <c r="T2" s="110"/>
    </row>
    <row r="3" spans="1:20" s="111" customFormat="1" hidden="1" x14ac:dyDescent="0.2">
      <c r="A3" s="129"/>
      <c r="B3" s="13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10"/>
      <c r="S3" s="110"/>
      <c r="T3" s="110"/>
    </row>
    <row r="4" spans="1:20" s="111" customFormat="1" hidden="1" x14ac:dyDescent="0.2">
      <c r="A4" s="129"/>
      <c r="B4" s="13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10"/>
      <c r="S4" s="110"/>
      <c r="T4" s="110"/>
    </row>
    <row r="5" spans="1:20" s="111" customFormat="1" hidden="1" x14ac:dyDescent="0.2">
      <c r="A5" s="129"/>
      <c r="B5" s="130"/>
      <c r="C5" s="112"/>
      <c r="D5" s="112"/>
      <c r="E5" s="112"/>
      <c r="F5" s="113"/>
      <c r="G5" s="113"/>
      <c r="H5" s="114"/>
      <c r="I5" s="112"/>
      <c r="J5" s="115"/>
      <c r="K5" s="112"/>
      <c r="L5" s="112"/>
      <c r="M5" s="112"/>
      <c r="N5" s="116"/>
      <c r="O5" s="114"/>
      <c r="P5" s="112"/>
      <c r="Q5" s="112"/>
      <c r="R5" s="110"/>
      <c r="S5" s="110"/>
      <c r="T5" s="110"/>
    </row>
    <row r="6" spans="1:20" s="111" customFormat="1" hidden="1" x14ac:dyDescent="0.2">
      <c r="A6" s="129"/>
      <c r="B6" s="130"/>
      <c r="C6" s="112"/>
      <c r="D6" s="112"/>
      <c r="E6" s="112"/>
      <c r="F6" s="113"/>
      <c r="G6" s="113"/>
      <c r="H6" s="114"/>
      <c r="I6" s="112"/>
      <c r="J6" s="115"/>
      <c r="K6" s="112"/>
      <c r="L6" s="112"/>
      <c r="M6" s="112"/>
      <c r="N6" s="116"/>
      <c r="O6" s="114"/>
      <c r="P6" s="112"/>
      <c r="Q6" s="112"/>
      <c r="R6" s="110"/>
      <c r="S6" s="110"/>
      <c r="T6" s="110"/>
    </row>
    <row r="7" spans="1:20" ht="20.25" customHeight="1" x14ac:dyDescent="0.2">
      <c r="A7" s="102">
        <v>9</v>
      </c>
      <c r="B7" s="103" t="s">
        <v>29</v>
      </c>
      <c r="C7" s="24">
        <f>Detail!G7+Detail!O7+Detail!AE7+Detail!AM7+Detail!AU7+Detail!BC7</f>
        <v>178857855</v>
      </c>
      <c r="D7" s="24">
        <f>Detail!BK7+Detail!BS7+Detail!CA7+Detail!CI7</f>
        <v>0</v>
      </c>
      <c r="E7" s="24">
        <f>Detail!CQ7</f>
        <v>0</v>
      </c>
      <c r="F7" s="24"/>
      <c r="G7" s="24">
        <f>-'[1]5A3_OJJ'!P15</f>
        <v>-91620</v>
      </c>
      <c r="H7" s="24">
        <f t="shared" ref="H7:H8" si="1">SUM(C7:G7)</f>
        <v>178766235</v>
      </c>
      <c r="I7" s="24">
        <f>Detail!CY7</f>
        <v>0</v>
      </c>
      <c r="J7" s="25">
        <f>Detail!DG7</f>
        <v>3016700</v>
      </c>
      <c r="K7" s="24">
        <f>Detail!DO7</f>
        <v>0</v>
      </c>
      <c r="L7" s="24">
        <f>Detail!DW7</f>
        <v>294145</v>
      </c>
      <c r="M7" s="24">
        <f>Detail!EE7</f>
        <v>150000</v>
      </c>
      <c r="N7" s="24">
        <f t="shared" ref="N7:N8" si="2">SUM(I7:M7)</f>
        <v>3460845</v>
      </c>
      <c r="O7" s="24">
        <f t="shared" ref="O7:O8" si="3">H7-N7</f>
        <v>175305390</v>
      </c>
      <c r="P7" s="117">
        <f>'2.1.19 SIS'!AO7</f>
        <v>38537</v>
      </c>
      <c r="Q7" s="24">
        <f t="shared" ref="Q7:Q8" si="4">ROUND(O7/P7,0)</f>
        <v>4549</v>
      </c>
      <c r="R7" s="1"/>
      <c r="S7" s="1"/>
      <c r="T7" s="1"/>
    </row>
    <row r="8" spans="1:20" ht="20.25" customHeight="1" x14ac:dyDescent="0.2">
      <c r="A8" s="104">
        <v>17</v>
      </c>
      <c r="B8" s="105" t="s">
        <v>30</v>
      </c>
      <c r="C8" s="26">
        <f>Detail!G8+Detail!O8+Detail!AE8+Detail!AM8+Detail!AU8+Detail!BC8</f>
        <v>167900000</v>
      </c>
      <c r="D8" s="26">
        <f>Detail!BK8+Detail!BS8+Detail!CA8+Detail!CI8</f>
        <v>140673204</v>
      </c>
      <c r="E8" s="26">
        <f>Detail!CQ8</f>
        <v>40000</v>
      </c>
      <c r="F8" s="26"/>
      <c r="G8" s="27">
        <f>-'[1]5A3_OJJ'!P23</f>
        <v>-122411</v>
      </c>
      <c r="H8" s="26">
        <f t="shared" si="1"/>
        <v>308490793</v>
      </c>
      <c r="I8" s="26">
        <f>Detail!CY8</f>
        <v>0</v>
      </c>
      <c r="J8" s="28">
        <f>Detail!DG8</f>
        <v>0</v>
      </c>
      <c r="K8" s="26">
        <f>Detail!DO8</f>
        <v>4556326</v>
      </c>
      <c r="L8" s="26">
        <f>Detail!DW8</f>
        <v>1470252</v>
      </c>
      <c r="M8" s="26">
        <f>Detail!EE8</f>
        <v>20000</v>
      </c>
      <c r="N8" s="26">
        <f t="shared" si="2"/>
        <v>6046578</v>
      </c>
      <c r="O8" s="26">
        <f t="shared" si="3"/>
        <v>302444215</v>
      </c>
      <c r="P8" s="118">
        <f>'2.1.19 SIS'!AO8</f>
        <v>44745</v>
      </c>
      <c r="Q8" s="26">
        <f t="shared" si="4"/>
        <v>6759</v>
      </c>
      <c r="R8" s="1"/>
      <c r="S8" s="1"/>
      <c r="T8" s="1"/>
    </row>
    <row r="9" spans="1:20" ht="15" customHeight="1" x14ac:dyDescent="0.2">
      <c r="C9" s="40" t="s">
        <v>142</v>
      </c>
      <c r="D9" s="1"/>
      <c r="E9" s="1"/>
      <c r="F9" s="1"/>
      <c r="G9" s="1"/>
      <c r="H9" s="1"/>
      <c r="I9" s="106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customHeight="1" x14ac:dyDescent="0.2">
      <c r="C10" s="119" t="s">
        <v>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7"/>
      <c r="Q11" s="1"/>
      <c r="R11" s="1"/>
      <c r="S11" s="1"/>
      <c r="T11" s="1"/>
    </row>
    <row r="12" spans="1:20" x14ac:dyDescent="0.2">
      <c r="B12" s="1"/>
      <c r="C12" s="1"/>
      <c r="D12" s="1"/>
      <c r="E12" s="1"/>
      <c r="F12" s="1"/>
      <c r="G12" s="1"/>
      <c r="H12" s="1"/>
      <c r="I12" s="10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">
      <c r="B13" s="1"/>
      <c r="C13" s="1"/>
      <c r="D13" s="1"/>
      <c r="E13" s="1"/>
      <c r="F13" s="1"/>
      <c r="G13" s="1"/>
      <c r="H13" s="1"/>
      <c r="I13" s="10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">
      <c r="I14" s="1"/>
    </row>
    <row r="15" spans="1:20" x14ac:dyDescent="0.2">
      <c r="I15" s="1"/>
    </row>
    <row r="16" spans="1:20" x14ac:dyDescent="0.2">
      <c r="I16" s="1"/>
    </row>
    <row r="17" spans="9:9" x14ac:dyDescent="0.2">
      <c r="I17" s="1"/>
    </row>
    <row r="18" spans="9:9" x14ac:dyDescent="0.2">
      <c r="I18" s="1"/>
    </row>
    <row r="19" spans="9:9" x14ac:dyDescent="0.2">
      <c r="I19" s="1"/>
    </row>
    <row r="20" spans="9:9" x14ac:dyDescent="0.2">
      <c r="I20" s="1"/>
    </row>
    <row r="21" spans="9:9" x14ac:dyDescent="0.2">
      <c r="I21" s="1"/>
    </row>
    <row r="22" spans="9:9" x14ac:dyDescent="0.2">
      <c r="I22" s="1"/>
    </row>
    <row r="23" spans="9:9" x14ac:dyDescent="0.2">
      <c r="I23" s="1"/>
    </row>
    <row r="24" spans="9:9" x14ac:dyDescent="0.2">
      <c r="I24" s="1"/>
    </row>
    <row r="25" spans="9:9" x14ac:dyDescent="0.2">
      <c r="I25" s="1"/>
    </row>
    <row r="26" spans="9:9" x14ac:dyDescent="0.2">
      <c r="I26" s="1"/>
    </row>
    <row r="27" spans="9:9" x14ac:dyDescent="0.2">
      <c r="I27" s="1"/>
    </row>
    <row r="28" spans="9:9" x14ac:dyDescent="0.2">
      <c r="I28" s="1"/>
    </row>
    <row r="29" spans="9:9" x14ac:dyDescent="0.2">
      <c r="I29" s="1"/>
    </row>
    <row r="30" spans="9:9" x14ac:dyDescent="0.2">
      <c r="I30" s="1"/>
    </row>
    <row r="31" spans="9:9" x14ac:dyDescent="0.2">
      <c r="I31" s="1"/>
    </row>
    <row r="32" spans="9:9" x14ac:dyDescent="0.2">
      <c r="I32" s="1"/>
    </row>
    <row r="33" spans="9:9" x14ac:dyDescent="0.2">
      <c r="I33" s="1"/>
    </row>
    <row r="34" spans="9:9" x14ac:dyDescent="0.2">
      <c r="I34" s="1"/>
    </row>
    <row r="35" spans="9:9" x14ac:dyDescent="0.2">
      <c r="I35" s="1"/>
    </row>
    <row r="36" spans="9:9" x14ac:dyDescent="0.2">
      <c r="I36" s="1"/>
    </row>
    <row r="37" spans="9:9" x14ac:dyDescent="0.2">
      <c r="I37" s="1"/>
    </row>
    <row r="38" spans="9:9" x14ac:dyDescent="0.2">
      <c r="I38" s="1"/>
    </row>
    <row r="39" spans="9:9" x14ac:dyDescent="0.2">
      <c r="I39" s="1"/>
    </row>
    <row r="40" spans="9:9" x14ac:dyDescent="0.2">
      <c r="I40" s="1"/>
    </row>
    <row r="41" spans="9:9" x14ac:dyDescent="0.2">
      <c r="I41" s="1"/>
    </row>
    <row r="42" spans="9:9" x14ac:dyDescent="0.2">
      <c r="I42" s="1"/>
    </row>
    <row r="43" spans="9:9" x14ac:dyDescent="0.2">
      <c r="I43" s="1"/>
    </row>
    <row r="44" spans="9:9" x14ac:dyDescent="0.2">
      <c r="I44" s="1"/>
    </row>
    <row r="45" spans="9:9" x14ac:dyDescent="0.2">
      <c r="I45" s="1"/>
    </row>
    <row r="46" spans="9:9" x14ac:dyDescent="0.2">
      <c r="I46" s="1"/>
    </row>
    <row r="47" spans="9:9" x14ac:dyDescent="0.2">
      <c r="I47" s="1"/>
    </row>
    <row r="48" spans="9:9" x14ac:dyDescent="0.2">
      <c r="I48" s="1"/>
    </row>
    <row r="49" spans="9:9" x14ac:dyDescent="0.2">
      <c r="I49" s="1"/>
    </row>
    <row r="50" spans="9:9" x14ac:dyDescent="0.2">
      <c r="I50" s="1"/>
    </row>
    <row r="51" spans="9:9" x14ac:dyDescent="0.2">
      <c r="I51" s="1"/>
    </row>
    <row r="52" spans="9:9" x14ac:dyDescent="0.2">
      <c r="I52" s="1"/>
    </row>
    <row r="53" spans="9:9" x14ac:dyDescent="0.2">
      <c r="I53" s="1"/>
    </row>
    <row r="54" spans="9:9" x14ac:dyDescent="0.2">
      <c r="I54" s="1"/>
    </row>
    <row r="55" spans="9:9" x14ac:dyDescent="0.2">
      <c r="I55" s="1"/>
    </row>
    <row r="56" spans="9:9" x14ac:dyDescent="0.2">
      <c r="I56" s="1"/>
    </row>
    <row r="57" spans="9:9" x14ac:dyDescent="0.2">
      <c r="I57" s="1"/>
    </row>
    <row r="58" spans="9:9" x14ac:dyDescent="0.2">
      <c r="I58" s="1"/>
    </row>
    <row r="59" spans="9:9" x14ac:dyDescent="0.2">
      <c r="I59" s="1"/>
    </row>
    <row r="60" spans="9:9" x14ac:dyDescent="0.2">
      <c r="I60" s="1"/>
    </row>
    <row r="61" spans="9:9" x14ac:dyDescent="0.2">
      <c r="I61" s="1"/>
    </row>
    <row r="62" spans="9:9" x14ac:dyDescent="0.2">
      <c r="I62" s="1"/>
    </row>
    <row r="63" spans="9:9" x14ac:dyDescent="0.2">
      <c r="I63" s="1"/>
    </row>
    <row r="64" spans="9:9" x14ac:dyDescent="0.2">
      <c r="I64" s="1"/>
    </row>
    <row r="65" spans="9:9" x14ac:dyDescent="0.2">
      <c r="I65" s="1"/>
    </row>
    <row r="66" spans="9:9" x14ac:dyDescent="0.2">
      <c r="I66" s="1"/>
    </row>
    <row r="67" spans="9:9" x14ac:dyDescent="0.2">
      <c r="I67" s="1"/>
    </row>
    <row r="68" spans="9:9" x14ac:dyDescent="0.2">
      <c r="I68" s="1"/>
    </row>
    <row r="69" spans="9:9" x14ac:dyDescent="0.2">
      <c r="I69" s="1"/>
    </row>
    <row r="70" spans="9:9" x14ac:dyDescent="0.2">
      <c r="I70" s="1"/>
    </row>
    <row r="71" spans="9:9" x14ac:dyDescent="0.2">
      <c r="I71" s="1"/>
    </row>
    <row r="72" spans="9:9" x14ac:dyDescent="0.2">
      <c r="I72" s="1"/>
    </row>
    <row r="73" spans="9:9" x14ac:dyDescent="0.2">
      <c r="I73" s="1"/>
    </row>
    <row r="74" spans="9:9" x14ac:dyDescent="0.2">
      <c r="I74" s="1"/>
    </row>
    <row r="75" spans="9:9" x14ac:dyDescent="0.2">
      <c r="I75" s="1"/>
    </row>
    <row r="76" spans="9:9" x14ac:dyDescent="0.2">
      <c r="I76" s="1"/>
    </row>
    <row r="77" spans="9:9" x14ac:dyDescent="0.2">
      <c r="I77" s="1"/>
    </row>
    <row r="78" spans="9:9" x14ac:dyDescent="0.2">
      <c r="I78" s="1"/>
    </row>
    <row r="79" spans="9:9" x14ac:dyDescent="0.2">
      <c r="I79" s="1"/>
    </row>
    <row r="80" spans="9:9" x14ac:dyDescent="0.2">
      <c r="I80" s="1"/>
    </row>
    <row r="81" spans="9:9" x14ac:dyDescent="0.2">
      <c r="I81" s="1"/>
    </row>
    <row r="82" spans="9:9" x14ac:dyDescent="0.2">
      <c r="I82" s="1"/>
    </row>
    <row r="83" spans="9:9" x14ac:dyDescent="0.2">
      <c r="I83" s="1"/>
    </row>
    <row r="84" spans="9:9" x14ac:dyDescent="0.2">
      <c r="I84" s="1"/>
    </row>
    <row r="85" spans="9:9" x14ac:dyDescent="0.2">
      <c r="I85" s="1"/>
    </row>
    <row r="86" spans="9:9" x14ac:dyDescent="0.2">
      <c r="I86" s="1"/>
    </row>
    <row r="87" spans="9:9" x14ac:dyDescent="0.2">
      <c r="I87" s="1"/>
    </row>
    <row r="88" spans="9:9" x14ac:dyDescent="0.2">
      <c r="I88" s="1"/>
    </row>
    <row r="89" spans="9:9" x14ac:dyDescent="0.2">
      <c r="I89" s="1"/>
    </row>
    <row r="90" spans="9:9" x14ac:dyDescent="0.2">
      <c r="I90" s="1"/>
    </row>
    <row r="91" spans="9:9" x14ac:dyDescent="0.2">
      <c r="I91" s="1"/>
    </row>
    <row r="92" spans="9:9" x14ac:dyDescent="0.2">
      <c r="I92" s="1"/>
    </row>
    <row r="93" spans="9:9" x14ac:dyDescent="0.2">
      <c r="I93" s="1"/>
    </row>
    <row r="94" spans="9:9" x14ac:dyDescent="0.2">
      <c r="I94" s="1"/>
    </row>
    <row r="95" spans="9:9" x14ac:dyDescent="0.2">
      <c r="I95" s="1"/>
    </row>
    <row r="96" spans="9:9" x14ac:dyDescent="0.2">
      <c r="I96" s="1"/>
    </row>
    <row r="97" spans="9:9" x14ac:dyDescent="0.2">
      <c r="I97" s="1"/>
    </row>
    <row r="98" spans="9:9" x14ac:dyDescent="0.2">
      <c r="I98" s="1"/>
    </row>
    <row r="99" spans="9:9" x14ac:dyDescent="0.2">
      <c r="I99" s="1"/>
    </row>
    <row r="100" spans="9:9" x14ac:dyDescent="0.2">
      <c r="I100" s="1"/>
    </row>
    <row r="101" spans="9:9" x14ac:dyDescent="0.2">
      <c r="I101" s="1"/>
    </row>
    <row r="102" spans="9:9" x14ac:dyDescent="0.2">
      <c r="I102" s="1"/>
    </row>
    <row r="103" spans="9:9" x14ac:dyDescent="0.2">
      <c r="I103" s="1"/>
    </row>
    <row r="104" spans="9:9" x14ac:dyDescent="0.2">
      <c r="I104" s="1"/>
    </row>
    <row r="105" spans="9:9" x14ac:dyDescent="0.2">
      <c r="I105" s="1"/>
    </row>
    <row r="106" spans="9:9" x14ac:dyDescent="0.2">
      <c r="I106" s="1"/>
    </row>
    <row r="107" spans="9:9" x14ac:dyDescent="0.2">
      <c r="I107" s="1"/>
    </row>
    <row r="108" spans="9:9" x14ac:dyDescent="0.2">
      <c r="I108" s="1"/>
    </row>
    <row r="109" spans="9:9" x14ac:dyDescent="0.2">
      <c r="I109" s="1"/>
    </row>
    <row r="110" spans="9:9" x14ac:dyDescent="0.2">
      <c r="I110" s="1"/>
    </row>
    <row r="111" spans="9:9" x14ac:dyDescent="0.2">
      <c r="I111" s="1"/>
    </row>
    <row r="112" spans="9:9" x14ac:dyDescent="0.2">
      <c r="I112" s="1"/>
    </row>
    <row r="113" spans="9:9" x14ac:dyDescent="0.2">
      <c r="I113" s="1"/>
    </row>
    <row r="114" spans="9:9" x14ac:dyDescent="0.2">
      <c r="I114" s="1"/>
    </row>
    <row r="115" spans="9:9" x14ac:dyDescent="0.2">
      <c r="I115" s="1"/>
    </row>
    <row r="116" spans="9:9" x14ac:dyDescent="0.2">
      <c r="I116" s="1"/>
    </row>
    <row r="117" spans="9:9" x14ac:dyDescent="0.2">
      <c r="I117" s="1"/>
    </row>
    <row r="118" spans="9:9" x14ac:dyDescent="0.2">
      <c r="I118" s="1"/>
    </row>
    <row r="119" spans="9:9" x14ac:dyDescent="0.2">
      <c r="I119" s="1"/>
    </row>
    <row r="120" spans="9:9" x14ac:dyDescent="0.2">
      <c r="I120" s="1"/>
    </row>
    <row r="121" spans="9:9" x14ac:dyDescent="0.2">
      <c r="I121" s="1"/>
    </row>
    <row r="122" spans="9:9" x14ac:dyDescent="0.2">
      <c r="I122" s="1"/>
    </row>
    <row r="123" spans="9:9" x14ac:dyDescent="0.2">
      <c r="I123" s="1"/>
    </row>
    <row r="124" spans="9:9" x14ac:dyDescent="0.2">
      <c r="I124" s="1"/>
    </row>
    <row r="125" spans="9:9" x14ac:dyDescent="0.2">
      <c r="I125" s="1"/>
    </row>
    <row r="126" spans="9:9" x14ac:dyDescent="0.2">
      <c r="I126" s="1"/>
    </row>
    <row r="127" spans="9:9" x14ac:dyDescent="0.2">
      <c r="I127" s="1"/>
    </row>
    <row r="128" spans="9:9" x14ac:dyDescent="0.2">
      <c r="I128" s="1"/>
    </row>
    <row r="129" spans="9:9" x14ac:dyDescent="0.2">
      <c r="I129" s="1"/>
    </row>
    <row r="130" spans="9:9" x14ac:dyDescent="0.2">
      <c r="I130" s="1"/>
    </row>
    <row r="131" spans="9:9" x14ac:dyDescent="0.2">
      <c r="I131" s="1"/>
    </row>
    <row r="132" spans="9:9" x14ac:dyDescent="0.2">
      <c r="I132" s="1"/>
    </row>
    <row r="133" spans="9:9" x14ac:dyDescent="0.2">
      <c r="I133" s="1"/>
    </row>
    <row r="134" spans="9:9" x14ac:dyDescent="0.2">
      <c r="I134" s="1"/>
    </row>
    <row r="135" spans="9:9" x14ac:dyDescent="0.2">
      <c r="I135" s="1"/>
    </row>
    <row r="136" spans="9:9" x14ac:dyDescent="0.2">
      <c r="I136" s="1"/>
    </row>
    <row r="137" spans="9:9" x14ac:dyDescent="0.2">
      <c r="I137" s="1"/>
    </row>
    <row r="138" spans="9:9" x14ac:dyDescent="0.2">
      <c r="I138" s="1"/>
    </row>
    <row r="139" spans="9:9" x14ac:dyDescent="0.2">
      <c r="I139" s="1"/>
    </row>
    <row r="140" spans="9:9" x14ac:dyDescent="0.2">
      <c r="I140" s="1"/>
    </row>
    <row r="141" spans="9:9" x14ac:dyDescent="0.2">
      <c r="I141" s="1"/>
    </row>
    <row r="142" spans="9:9" x14ac:dyDescent="0.2">
      <c r="I142" s="1"/>
    </row>
    <row r="143" spans="9:9" x14ac:dyDescent="0.2">
      <c r="I143" s="1"/>
    </row>
    <row r="144" spans="9:9" x14ac:dyDescent="0.2">
      <c r="I144" s="1"/>
    </row>
    <row r="145" spans="9:9" x14ac:dyDescent="0.2">
      <c r="I145" s="1"/>
    </row>
    <row r="146" spans="9:9" x14ac:dyDescent="0.2">
      <c r="I146" s="1"/>
    </row>
    <row r="147" spans="9:9" x14ac:dyDescent="0.2">
      <c r="I147" s="1"/>
    </row>
    <row r="148" spans="9:9" x14ac:dyDescent="0.2">
      <c r="I148" s="1"/>
    </row>
    <row r="149" spans="9:9" x14ac:dyDescent="0.2">
      <c r="I149" s="1"/>
    </row>
    <row r="150" spans="9:9" x14ac:dyDescent="0.2">
      <c r="I150" s="1"/>
    </row>
    <row r="151" spans="9:9" x14ac:dyDescent="0.2">
      <c r="I151" s="1"/>
    </row>
    <row r="152" spans="9:9" x14ac:dyDescent="0.2">
      <c r="I152" s="1"/>
    </row>
    <row r="153" spans="9:9" x14ac:dyDescent="0.2">
      <c r="I153" s="1"/>
    </row>
    <row r="154" spans="9:9" x14ac:dyDescent="0.2">
      <c r="I154" s="1"/>
    </row>
    <row r="155" spans="9:9" x14ac:dyDescent="0.2">
      <c r="I155" s="1"/>
    </row>
    <row r="156" spans="9:9" x14ac:dyDescent="0.2">
      <c r="I156" s="1"/>
    </row>
    <row r="157" spans="9:9" x14ac:dyDescent="0.2">
      <c r="I157" s="1"/>
    </row>
    <row r="158" spans="9:9" x14ac:dyDescent="0.2">
      <c r="I158" s="1"/>
    </row>
    <row r="159" spans="9:9" x14ac:dyDescent="0.2">
      <c r="I159" s="1"/>
    </row>
    <row r="160" spans="9:9" x14ac:dyDescent="0.2">
      <c r="I160" s="1"/>
    </row>
    <row r="161" spans="9:9" x14ac:dyDescent="0.2">
      <c r="I161" s="1"/>
    </row>
    <row r="162" spans="9:9" x14ac:dyDescent="0.2">
      <c r="I162" s="1"/>
    </row>
    <row r="163" spans="9:9" x14ac:dyDescent="0.2">
      <c r="I163" s="1"/>
    </row>
    <row r="164" spans="9:9" x14ac:dyDescent="0.2">
      <c r="I164" s="1"/>
    </row>
    <row r="165" spans="9:9" x14ac:dyDescent="0.2">
      <c r="I165" s="1"/>
    </row>
    <row r="166" spans="9:9" x14ac:dyDescent="0.2">
      <c r="I166" s="1"/>
    </row>
    <row r="167" spans="9:9" x14ac:dyDescent="0.2">
      <c r="I167" s="1"/>
    </row>
    <row r="168" spans="9:9" x14ac:dyDescent="0.2">
      <c r="I168" s="1"/>
    </row>
    <row r="169" spans="9:9" x14ac:dyDescent="0.2">
      <c r="I169" s="1"/>
    </row>
    <row r="170" spans="9:9" x14ac:dyDescent="0.2">
      <c r="I170" s="1"/>
    </row>
    <row r="171" spans="9:9" x14ac:dyDescent="0.2">
      <c r="I171" s="1"/>
    </row>
    <row r="172" spans="9:9" x14ac:dyDescent="0.2">
      <c r="I172" s="1"/>
    </row>
    <row r="173" spans="9:9" x14ac:dyDescent="0.2">
      <c r="I173" s="1"/>
    </row>
    <row r="174" spans="9:9" x14ac:dyDescent="0.2">
      <c r="I174" s="1"/>
    </row>
    <row r="175" spans="9:9" x14ac:dyDescent="0.2">
      <c r="I175" s="1"/>
    </row>
    <row r="176" spans="9:9" x14ac:dyDescent="0.2">
      <c r="I176" s="1"/>
    </row>
    <row r="177" spans="9:9" x14ac:dyDescent="0.2">
      <c r="I177" s="1"/>
    </row>
    <row r="178" spans="9:9" x14ac:dyDescent="0.2">
      <c r="I178" s="1"/>
    </row>
    <row r="179" spans="9:9" x14ac:dyDescent="0.2">
      <c r="I179" s="1"/>
    </row>
    <row r="180" spans="9:9" x14ac:dyDescent="0.2">
      <c r="I180" s="1"/>
    </row>
    <row r="181" spans="9:9" x14ac:dyDescent="0.2">
      <c r="I181" s="1"/>
    </row>
    <row r="182" spans="9:9" x14ac:dyDescent="0.2">
      <c r="I182" s="1"/>
    </row>
    <row r="183" spans="9:9" x14ac:dyDescent="0.2">
      <c r="I183" s="1"/>
    </row>
    <row r="184" spans="9:9" x14ac:dyDescent="0.2">
      <c r="I184" s="1"/>
    </row>
    <row r="185" spans="9:9" x14ac:dyDescent="0.2">
      <c r="I185" s="1"/>
    </row>
    <row r="186" spans="9:9" x14ac:dyDescent="0.2">
      <c r="I186" s="1"/>
    </row>
    <row r="187" spans="9:9" x14ac:dyDescent="0.2">
      <c r="I187" s="1"/>
    </row>
    <row r="188" spans="9:9" x14ac:dyDescent="0.2">
      <c r="I188" s="1"/>
    </row>
    <row r="189" spans="9:9" x14ac:dyDescent="0.2">
      <c r="I189" s="1"/>
    </row>
    <row r="190" spans="9:9" x14ac:dyDescent="0.2">
      <c r="I190" s="1"/>
    </row>
    <row r="191" spans="9:9" x14ac:dyDescent="0.2">
      <c r="I191" s="1"/>
    </row>
    <row r="192" spans="9:9" x14ac:dyDescent="0.2">
      <c r="I192" s="1"/>
    </row>
    <row r="193" spans="9:9" x14ac:dyDescent="0.2">
      <c r="I193" s="1"/>
    </row>
    <row r="194" spans="9:9" x14ac:dyDescent="0.2">
      <c r="I194" s="1"/>
    </row>
    <row r="195" spans="9:9" x14ac:dyDescent="0.2">
      <c r="I195" s="1"/>
    </row>
    <row r="196" spans="9:9" x14ac:dyDescent="0.2">
      <c r="I196" s="1"/>
    </row>
    <row r="197" spans="9:9" x14ac:dyDescent="0.2">
      <c r="I197" s="1"/>
    </row>
    <row r="198" spans="9:9" x14ac:dyDescent="0.2">
      <c r="I198" s="1"/>
    </row>
    <row r="199" spans="9:9" x14ac:dyDescent="0.2">
      <c r="I199" s="1"/>
    </row>
    <row r="200" spans="9:9" x14ac:dyDescent="0.2">
      <c r="I200" s="1"/>
    </row>
    <row r="201" spans="9:9" x14ac:dyDescent="0.2">
      <c r="I201" s="1"/>
    </row>
    <row r="202" spans="9:9" x14ac:dyDescent="0.2">
      <c r="I202" s="1"/>
    </row>
    <row r="203" spans="9:9" x14ac:dyDescent="0.2">
      <c r="I203" s="1"/>
    </row>
    <row r="204" spans="9:9" x14ac:dyDescent="0.2">
      <c r="I204" s="1"/>
    </row>
    <row r="205" spans="9:9" x14ac:dyDescent="0.2">
      <c r="I205" s="1"/>
    </row>
    <row r="206" spans="9:9" x14ac:dyDescent="0.2">
      <c r="I206" s="1"/>
    </row>
    <row r="207" spans="9:9" x14ac:dyDescent="0.2">
      <c r="I207" s="1"/>
    </row>
    <row r="208" spans="9:9" x14ac:dyDescent="0.2">
      <c r="I208" s="1"/>
    </row>
    <row r="209" spans="9:9" x14ac:dyDescent="0.2">
      <c r="I209" s="1"/>
    </row>
    <row r="210" spans="9:9" x14ac:dyDescent="0.2">
      <c r="I210" s="1"/>
    </row>
    <row r="211" spans="9:9" x14ac:dyDescent="0.2">
      <c r="I211" s="1"/>
    </row>
    <row r="212" spans="9:9" x14ac:dyDescent="0.2">
      <c r="I212" s="1"/>
    </row>
    <row r="213" spans="9:9" x14ac:dyDescent="0.2">
      <c r="I213" s="1"/>
    </row>
    <row r="214" spans="9:9" x14ac:dyDescent="0.2">
      <c r="I214" s="1"/>
    </row>
    <row r="215" spans="9:9" x14ac:dyDescent="0.2">
      <c r="I215" s="1"/>
    </row>
    <row r="216" spans="9:9" x14ac:dyDescent="0.2">
      <c r="I216" s="1"/>
    </row>
    <row r="217" spans="9:9" x14ac:dyDescent="0.2">
      <c r="I217" s="1"/>
    </row>
    <row r="218" spans="9:9" x14ac:dyDescent="0.2">
      <c r="I218" s="1"/>
    </row>
    <row r="219" spans="9:9" x14ac:dyDescent="0.2">
      <c r="I219" s="1"/>
    </row>
    <row r="220" spans="9:9" x14ac:dyDescent="0.2">
      <c r="I220" s="1"/>
    </row>
    <row r="221" spans="9:9" x14ac:dyDescent="0.2">
      <c r="I221" s="1"/>
    </row>
    <row r="222" spans="9:9" x14ac:dyDescent="0.2">
      <c r="I222" s="1"/>
    </row>
    <row r="223" spans="9:9" x14ac:dyDescent="0.2">
      <c r="I223" s="1"/>
    </row>
    <row r="224" spans="9:9" x14ac:dyDescent="0.2">
      <c r="I224" s="1"/>
    </row>
    <row r="225" spans="9:9" x14ac:dyDescent="0.2">
      <c r="I225" s="1"/>
    </row>
    <row r="226" spans="9:9" x14ac:dyDescent="0.2">
      <c r="I226" s="1"/>
    </row>
    <row r="227" spans="9:9" x14ac:dyDescent="0.2">
      <c r="I227" s="1"/>
    </row>
    <row r="228" spans="9:9" x14ac:dyDescent="0.2">
      <c r="I228" s="1"/>
    </row>
    <row r="229" spans="9:9" x14ac:dyDescent="0.2">
      <c r="I229" s="1"/>
    </row>
    <row r="230" spans="9:9" x14ac:dyDescent="0.2">
      <c r="I230" s="1"/>
    </row>
    <row r="231" spans="9:9" x14ac:dyDescent="0.2">
      <c r="I231" s="1"/>
    </row>
    <row r="232" spans="9:9" x14ac:dyDescent="0.2">
      <c r="I232" s="1"/>
    </row>
    <row r="233" spans="9:9" x14ac:dyDescent="0.2">
      <c r="I233" s="1"/>
    </row>
    <row r="234" spans="9:9" x14ac:dyDescent="0.2">
      <c r="I234" s="1"/>
    </row>
    <row r="235" spans="9:9" x14ac:dyDescent="0.2">
      <c r="I235" s="1"/>
    </row>
    <row r="236" spans="9:9" x14ac:dyDescent="0.2">
      <c r="I236" s="1"/>
    </row>
    <row r="237" spans="9:9" x14ac:dyDescent="0.2">
      <c r="I237" s="1"/>
    </row>
    <row r="238" spans="9:9" x14ac:dyDescent="0.2">
      <c r="I238" s="1"/>
    </row>
    <row r="239" spans="9:9" x14ac:dyDescent="0.2">
      <c r="I239" s="1"/>
    </row>
    <row r="240" spans="9:9" x14ac:dyDescent="0.2">
      <c r="I240" s="1"/>
    </row>
    <row r="241" spans="9:9" x14ac:dyDescent="0.2">
      <c r="I241" s="1"/>
    </row>
    <row r="242" spans="9:9" x14ac:dyDescent="0.2">
      <c r="I242" s="1"/>
    </row>
    <row r="243" spans="9:9" x14ac:dyDescent="0.2">
      <c r="I243" s="1"/>
    </row>
    <row r="244" spans="9:9" x14ac:dyDescent="0.2">
      <c r="I244" s="1"/>
    </row>
    <row r="245" spans="9:9" x14ac:dyDescent="0.2">
      <c r="I245" s="1"/>
    </row>
    <row r="246" spans="9:9" x14ac:dyDescent="0.2">
      <c r="I246" s="1"/>
    </row>
    <row r="247" spans="9:9" x14ac:dyDescent="0.2">
      <c r="I247" s="1"/>
    </row>
    <row r="248" spans="9:9" x14ac:dyDescent="0.2">
      <c r="I248" s="1"/>
    </row>
    <row r="249" spans="9:9" x14ac:dyDescent="0.2">
      <c r="I249" s="1"/>
    </row>
    <row r="250" spans="9:9" x14ac:dyDescent="0.2">
      <c r="I250" s="1"/>
    </row>
    <row r="251" spans="9:9" x14ac:dyDescent="0.2">
      <c r="I251" s="1"/>
    </row>
    <row r="252" spans="9:9" x14ac:dyDescent="0.2">
      <c r="I252" s="1"/>
    </row>
    <row r="253" spans="9:9" x14ac:dyDescent="0.2">
      <c r="I253" s="1"/>
    </row>
    <row r="254" spans="9:9" x14ac:dyDescent="0.2">
      <c r="I254" s="1"/>
    </row>
    <row r="255" spans="9:9" x14ac:dyDescent="0.2">
      <c r="I255" s="1"/>
    </row>
    <row r="256" spans="9:9" x14ac:dyDescent="0.2">
      <c r="I256" s="1"/>
    </row>
    <row r="257" spans="9:9" x14ac:dyDescent="0.2">
      <c r="I257" s="1"/>
    </row>
    <row r="258" spans="9:9" x14ac:dyDescent="0.2">
      <c r="I258" s="1"/>
    </row>
    <row r="259" spans="9:9" x14ac:dyDescent="0.2">
      <c r="I259" s="1"/>
    </row>
    <row r="260" spans="9:9" x14ac:dyDescent="0.2">
      <c r="I260" s="1"/>
    </row>
    <row r="261" spans="9:9" x14ac:dyDescent="0.2">
      <c r="I261" s="1"/>
    </row>
    <row r="262" spans="9:9" x14ac:dyDescent="0.2">
      <c r="I262" s="1"/>
    </row>
    <row r="263" spans="9:9" x14ac:dyDescent="0.2">
      <c r="I263" s="1"/>
    </row>
    <row r="264" spans="9:9" x14ac:dyDescent="0.2">
      <c r="I264" s="1"/>
    </row>
    <row r="265" spans="9:9" x14ac:dyDescent="0.2">
      <c r="I265" s="1"/>
    </row>
    <row r="266" spans="9:9" x14ac:dyDescent="0.2">
      <c r="I266" s="1"/>
    </row>
    <row r="267" spans="9:9" x14ac:dyDescent="0.2">
      <c r="I267" s="1"/>
    </row>
    <row r="268" spans="9:9" x14ac:dyDescent="0.2">
      <c r="I268" s="1"/>
    </row>
    <row r="269" spans="9:9" x14ac:dyDescent="0.2">
      <c r="I269" s="1"/>
    </row>
    <row r="270" spans="9:9" x14ac:dyDescent="0.2">
      <c r="I270" s="1"/>
    </row>
    <row r="271" spans="9:9" x14ac:dyDescent="0.2">
      <c r="I271" s="1"/>
    </row>
    <row r="272" spans="9:9" x14ac:dyDescent="0.2">
      <c r="I272" s="1"/>
    </row>
    <row r="273" spans="9:9" x14ac:dyDescent="0.2">
      <c r="I273" s="1"/>
    </row>
    <row r="274" spans="9:9" x14ac:dyDescent="0.2">
      <c r="I274" s="1"/>
    </row>
    <row r="275" spans="9:9" x14ac:dyDescent="0.2">
      <c r="I275" s="1"/>
    </row>
    <row r="276" spans="9:9" x14ac:dyDescent="0.2">
      <c r="I276" s="1"/>
    </row>
    <row r="277" spans="9:9" x14ac:dyDescent="0.2">
      <c r="I277" s="1"/>
    </row>
    <row r="278" spans="9:9" x14ac:dyDescent="0.2">
      <c r="I278" s="1"/>
    </row>
    <row r="279" spans="9:9" x14ac:dyDescent="0.2">
      <c r="I279" s="1"/>
    </row>
    <row r="280" spans="9:9" x14ac:dyDescent="0.2">
      <c r="I280" s="1"/>
    </row>
    <row r="281" spans="9:9" x14ac:dyDescent="0.2">
      <c r="I281" s="1"/>
    </row>
    <row r="282" spans="9:9" x14ac:dyDescent="0.2">
      <c r="I282" s="1"/>
    </row>
    <row r="283" spans="9:9" x14ac:dyDescent="0.2">
      <c r="I283" s="1"/>
    </row>
    <row r="284" spans="9:9" x14ac:dyDescent="0.2">
      <c r="I284" s="1"/>
    </row>
    <row r="285" spans="9:9" x14ac:dyDescent="0.2">
      <c r="I285" s="1"/>
    </row>
    <row r="286" spans="9:9" x14ac:dyDescent="0.2">
      <c r="I286" s="1"/>
    </row>
    <row r="287" spans="9:9" x14ac:dyDescent="0.2">
      <c r="I287" s="1"/>
    </row>
    <row r="288" spans="9:9" x14ac:dyDescent="0.2">
      <c r="I288" s="1"/>
    </row>
    <row r="289" spans="9:9" x14ac:dyDescent="0.2">
      <c r="I289" s="1"/>
    </row>
    <row r="290" spans="9:9" x14ac:dyDescent="0.2">
      <c r="I290" s="1"/>
    </row>
    <row r="291" spans="9:9" x14ac:dyDescent="0.2">
      <c r="I291" s="1"/>
    </row>
    <row r="292" spans="9:9" x14ac:dyDescent="0.2">
      <c r="I292" s="1"/>
    </row>
    <row r="293" spans="9:9" x14ac:dyDescent="0.2">
      <c r="I293" s="1"/>
    </row>
    <row r="294" spans="9:9" x14ac:dyDescent="0.2">
      <c r="I294" s="1"/>
    </row>
    <row r="295" spans="9:9" x14ac:dyDescent="0.2">
      <c r="I295" s="1"/>
    </row>
    <row r="296" spans="9:9" x14ac:dyDescent="0.2">
      <c r="I296" s="1"/>
    </row>
    <row r="297" spans="9:9" x14ac:dyDescent="0.2">
      <c r="I297" s="1"/>
    </row>
    <row r="298" spans="9:9" x14ac:dyDescent="0.2">
      <c r="I298" s="1"/>
    </row>
    <row r="299" spans="9:9" x14ac:dyDescent="0.2">
      <c r="I299" s="1"/>
    </row>
    <row r="300" spans="9:9" x14ac:dyDescent="0.2">
      <c r="I300" s="1"/>
    </row>
    <row r="301" spans="9:9" x14ac:dyDescent="0.2">
      <c r="I301" s="1"/>
    </row>
    <row r="302" spans="9:9" x14ac:dyDescent="0.2">
      <c r="I302" s="1"/>
    </row>
    <row r="303" spans="9:9" x14ac:dyDescent="0.2">
      <c r="I303" s="1"/>
    </row>
    <row r="304" spans="9:9" x14ac:dyDescent="0.2">
      <c r="I304" s="1"/>
    </row>
    <row r="305" spans="9:9" x14ac:dyDescent="0.2">
      <c r="I305" s="1"/>
    </row>
    <row r="306" spans="9:9" x14ac:dyDescent="0.2">
      <c r="I306" s="1"/>
    </row>
    <row r="307" spans="9:9" x14ac:dyDescent="0.2">
      <c r="I307" s="1"/>
    </row>
    <row r="308" spans="9:9" x14ac:dyDescent="0.2">
      <c r="I308" s="1"/>
    </row>
    <row r="309" spans="9:9" x14ac:dyDescent="0.2">
      <c r="I309" s="1"/>
    </row>
    <row r="310" spans="9:9" x14ac:dyDescent="0.2">
      <c r="I310" s="1"/>
    </row>
    <row r="311" spans="9:9" x14ac:dyDescent="0.2">
      <c r="I311" s="1"/>
    </row>
    <row r="312" spans="9:9" x14ac:dyDescent="0.2">
      <c r="I312" s="1"/>
    </row>
    <row r="313" spans="9:9" x14ac:dyDescent="0.2">
      <c r="I313" s="1"/>
    </row>
    <row r="314" spans="9:9" x14ac:dyDescent="0.2">
      <c r="I314" s="1"/>
    </row>
    <row r="315" spans="9:9" x14ac:dyDescent="0.2">
      <c r="I315" s="1"/>
    </row>
    <row r="316" spans="9:9" x14ac:dyDescent="0.2">
      <c r="I316" s="1"/>
    </row>
    <row r="317" spans="9:9" x14ac:dyDescent="0.2">
      <c r="I317" s="1"/>
    </row>
    <row r="318" spans="9:9" x14ac:dyDescent="0.2">
      <c r="I318" s="1"/>
    </row>
    <row r="319" spans="9:9" x14ac:dyDescent="0.2">
      <c r="I319" s="1"/>
    </row>
    <row r="320" spans="9:9" x14ac:dyDescent="0.2">
      <c r="I320" s="1"/>
    </row>
    <row r="321" spans="9:9" x14ac:dyDescent="0.2">
      <c r="I321" s="1"/>
    </row>
    <row r="322" spans="9:9" x14ac:dyDescent="0.2">
      <c r="I322" s="1"/>
    </row>
    <row r="323" spans="9:9" x14ac:dyDescent="0.2">
      <c r="I323" s="1"/>
    </row>
    <row r="324" spans="9:9" x14ac:dyDescent="0.2">
      <c r="I324" s="1"/>
    </row>
    <row r="325" spans="9:9" x14ac:dyDescent="0.2">
      <c r="I325" s="1"/>
    </row>
    <row r="326" spans="9:9" x14ac:dyDescent="0.2">
      <c r="I326" s="1"/>
    </row>
    <row r="327" spans="9:9" x14ac:dyDescent="0.2">
      <c r="I327" s="1"/>
    </row>
    <row r="328" spans="9:9" x14ac:dyDescent="0.2">
      <c r="I328" s="1"/>
    </row>
    <row r="329" spans="9:9" x14ac:dyDescent="0.2">
      <c r="I329" s="1"/>
    </row>
    <row r="330" spans="9:9" x14ac:dyDescent="0.2">
      <c r="I330" s="1"/>
    </row>
    <row r="331" spans="9:9" x14ac:dyDescent="0.2">
      <c r="I331" s="1"/>
    </row>
    <row r="332" spans="9:9" x14ac:dyDescent="0.2">
      <c r="I332" s="1"/>
    </row>
    <row r="333" spans="9:9" x14ac:dyDescent="0.2">
      <c r="I333" s="1"/>
    </row>
    <row r="334" spans="9:9" x14ac:dyDescent="0.2">
      <c r="I334" s="1"/>
    </row>
    <row r="335" spans="9:9" x14ac:dyDescent="0.2">
      <c r="I335" s="1"/>
    </row>
    <row r="336" spans="9:9" x14ac:dyDescent="0.2">
      <c r="I336" s="1"/>
    </row>
    <row r="337" spans="9:9" x14ac:dyDescent="0.2">
      <c r="I337" s="1"/>
    </row>
    <row r="338" spans="9:9" x14ac:dyDescent="0.2">
      <c r="I338" s="1"/>
    </row>
    <row r="339" spans="9:9" x14ac:dyDescent="0.2">
      <c r="I339" s="1"/>
    </row>
    <row r="340" spans="9:9" x14ac:dyDescent="0.2">
      <c r="I340" s="1"/>
    </row>
    <row r="341" spans="9:9" x14ac:dyDescent="0.2">
      <c r="I341" s="1"/>
    </row>
    <row r="342" spans="9:9" x14ac:dyDescent="0.2">
      <c r="I342" s="1"/>
    </row>
    <row r="343" spans="9:9" x14ac:dyDescent="0.2">
      <c r="I343" s="1"/>
    </row>
    <row r="344" spans="9:9" x14ac:dyDescent="0.2">
      <c r="I344" s="1"/>
    </row>
    <row r="345" spans="9:9" x14ac:dyDescent="0.2">
      <c r="I345" s="1"/>
    </row>
    <row r="346" spans="9:9" x14ac:dyDescent="0.2">
      <c r="I346" s="1"/>
    </row>
    <row r="347" spans="9:9" x14ac:dyDescent="0.2">
      <c r="I347" s="1"/>
    </row>
    <row r="348" spans="9:9" x14ac:dyDescent="0.2">
      <c r="I348" s="1"/>
    </row>
    <row r="349" spans="9:9" x14ac:dyDescent="0.2">
      <c r="I349" s="1"/>
    </row>
    <row r="350" spans="9:9" x14ac:dyDescent="0.2">
      <c r="I350" s="1"/>
    </row>
    <row r="351" spans="9:9" x14ac:dyDescent="0.2">
      <c r="I351" s="1"/>
    </row>
    <row r="352" spans="9:9" x14ac:dyDescent="0.2">
      <c r="I352" s="1"/>
    </row>
    <row r="353" spans="9:9" x14ac:dyDescent="0.2">
      <c r="I353" s="1"/>
    </row>
    <row r="354" spans="9:9" x14ac:dyDescent="0.2">
      <c r="I354" s="1"/>
    </row>
    <row r="355" spans="9:9" x14ac:dyDescent="0.2">
      <c r="I355" s="1"/>
    </row>
    <row r="356" spans="9:9" x14ac:dyDescent="0.2">
      <c r="I356" s="1"/>
    </row>
    <row r="357" spans="9:9" x14ac:dyDescent="0.2">
      <c r="I357" s="1"/>
    </row>
    <row r="358" spans="9:9" x14ac:dyDescent="0.2">
      <c r="I358" s="1"/>
    </row>
    <row r="359" spans="9:9" x14ac:dyDescent="0.2">
      <c r="I359" s="1"/>
    </row>
    <row r="360" spans="9:9" x14ac:dyDescent="0.2">
      <c r="I360" s="1"/>
    </row>
    <row r="361" spans="9:9" x14ac:dyDescent="0.2">
      <c r="I361" s="1"/>
    </row>
    <row r="362" spans="9:9" x14ac:dyDescent="0.2">
      <c r="I362" s="1"/>
    </row>
    <row r="363" spans="9:9" x14ac:dyDescent="0.2">
      <c r="I363" s="1"/>
    </row>
    <row r="364" spans="9:9" x14ac:dyDescent="0.2">
      <c r="I364" s="1"/>
    </row>
    <row r="365" spans="9:9" x14ac:dyDescent="0.2">
      <c r="I365" s="1"/>
    </row>
    <row r="366" spans="9:9" x14ac:dyDescent="0.2">
      <c r="I366" s="1"/>
    </row>
    <row r="367" spans="9:9" x14ac:dyDescent="0.2">
      <c r="I367" s="1"/>
    </row>
    <row r="368" spans="9:9" x14ac:dyDescent="0.2">
      <c r="I368" s="1"/>
    </row>
    <row r="369" spans="9:9" x14ac:dyDescent="0.2">
      <c r="I369" s="1"/>
    </row>
    <row r="370" spans="9:9" x14ac:dyDescent="0.2">
      <c r="I370" s="1"/>
    </row>
    <row r="371" spans="9:9" x14ac:dyDescent="0.2">
      <c r="I371" s="1"/>
    </row>
    <row r="372" spans="9:9" x14ac:dyDescent="0.2">
      <c r="I372" s="1"/>
    </row>
    <row r="373" spans="9:9" x14ac:dyDescent="0.2">
      <c r="I373" s="1"/>
    </row>
    <row r="374" spans="9:9" x14ac:dyDescent="0.2">
      <c r="I374" s="1"/>
    </row>
    <row r="375" spans="9:9" x14ac:dyDescent="0.2">
      <c r="I375" s="1"/>
    </row>
    <row r="376" spans="9:9" x14ac:dyDescent="0.2">
      <c r="I376" s="1"/>
    </row>
    <row r="377" spans="9:9" x14ac:dyDescent="0.2">
      <c r="I377" s="1"/>
    </row>
    <row r="378" spans="9:9" x14ac:dyDescent="0.2">
      <c r="I378" s="1"/>
    </row>
    <row r="379" spans="9:9" x14ac:dyDescent="0.2">
      <c r="I379" s="1"/>
    </row>
    <row r="380" spans="9:9" x14ac:dyDescent="0.2">
      <c r="I380" s="1"/>
    </row>
    <row r="381" spans="9:9" x14ac:dyDescent="0.2">
      <c r="I381" s="1"/>
    </row>
    <row r="382" spans="9:9" x14ac:dyDescent="0.2">
      <c r="I382" s="1"/>
    </row>
    <row r="383" spans="9:9" x14ac:dyDescent="0.2">
      <c r="I383" s="1"/>
    </row>
    <row r="384" spans="9:9" x14ac:dyDescent="0.2">
      <c r="I384" s="1"/>
    </row>
    <row r="385" spans="9:9" x14ac:dyDescent="0.2">
      <c r="I385" s="1"/>
    </row>
    <row r="386" spans="9:9" x14ac:dyDescent="0.2">
      <c r="I386" s="1"/>
    </row>
    <row r="387" spans="9:9" x14ac:dyDescent="0.2">
      <c r="I387" s="1"/>
    </row>
    <row r="388" spans="9:9" x14ac:dyDescent="0.2">
      <c r="I388" s="1"/>
    </row>
    <row r="389" spans="9:9" x14ac:dyDescent="0.2">
      <c r="I389" s="1"/>
    </row>
    <row r="390" spans="9:9" x14ac:dyDescent="0.2">
      <c r="I390" s="1"/>
    </row>
    <row r="391" spans="9:9" x14ac:dyDescent="0.2">
      <c r="I391" s="1"/>
    </row>
    <row r="392" spans="9:9" x14ac:dyDescent="0.2">
      <c r="I392" s="1"/>
    </row>
    <row r="393" spans="9:9" x14ac:dyDescent="0.2">
      <c r="I393" s="1"/>
    </row>
    <row r="394" spans="9:9" x14ac:dyDescent="0.2">
      <c r="I394" s="1"/>
    </row>
    <row r="395" spans="9:9" x14ac:dyDescent="0.2">
      <c r="I395" s="1"/>
    </row>
    <row r="396" spans="9:9" x14ac:dyDescent="0.2">
      <c r="I396" s="1"/>
    </row>
    <row r="397" spans="9:9" x14ac:dyDescent="0.2">
      <c r="I397" s="1"/>
    </row>
    <row r="398" spans="9:9" x14ac:dyDescent="0.2">
      <c r="I398" s="1"/>
    </row>
    <row r="399" spans="9:9" x14ac:dyDescent="0.2">
      <c r="I399" s="1"/>
    </row>
    <row r="400" spans="9:9" x14ac:dyDescent="0.2">
      <c r="I400" s="1"/>
    </row>
    <row r="401" spans="9:9" x14ac:dyDescent="0.2">
      <c r="I401" s="1"/>
    </row>
    <row r="402" spans="9:9" x14ac:dyDescent="0.2">
      <c r="I402" s="1"/>
    </row>
    <row r="403" spans="9:9" x14ac:dyDescent="0.2">
      <c r="I403" s="1"/>
    </row>
    <row r="404" spans="9:9" x14ac:dyDescent="0.2">
      <c r="I404" s="1"/>
    </row>
    <row r="405" spans="9:9" x14ac:dyDescent="0.2">
      <c r="I405" s="1"/>
    </row>
    <row r="406" spans="9:9" x14ac:dyDescent="0.2">
      <c r="I406" s="1"/>
    </row>
    <row r="407" spans="9:9" x14ac:dyDescent="0.2">
      <c r="I407" s="1"/>
    </row>
    <row r="408" spans="9:9" x14ac:dyDescent="0.2">
      <c r="I408" s="1"/>
    </row>
    <row r="409" spans="9:9" x14ac:dyDescent="0.2">
      <c r="I409" s="1"/>
    </row>
    <row r="410" spans="9:9" x14ac:dyDescent="0.2">
      <c r="I410" s="1"/>
    </row>
    <row r="411" spans="9:9" x14ac:dyDescent="0.2">
      <c r="I411" s="1"/>
    </row>
    <row r="412" spans="9:9" x14ac:dyDescent="0.2">
      <c r="I412" s="1"/>
    </row>
    <row r="413" spans="9:9" x14ac:dyDescent="0.2">
      <c r="I413" s="1"/>
    </row>
    <row r="414" spans="9:9" x14ac:dyDescent="0.2">
      <c r="I414" s="1"/>
    </row>
    <row r="415" spans="9:9" x14ac:dyDescent="0.2">
      <c r="I415" s="1"/>
    </row>
    <row r="416" spans="9:9" x14ac:dyDescent="0.2">
      <c r="I416" s="1"/>
    </row>
    <row r="417" spans="9:9" x14ac:dyDescent="0.2">
      <c r="I417" s="1"/>
    </row>
    <row r="418" spans="9:9" x14ac:dyDescent="0.2">
      <c r="I418" s="1"/>
    </row>
    <row r="419" spans="9:9" x14ac:dyDescent="0.2">
      <c r="I419" s="1"/>
    </row>
    <row r="420" spans="9:9" x14ac:dyDescent="0.2">
      <c r="I420" s="1"/>
    </row>
    <row r="421" spans="9:9" x14ac:dyDescent="0.2">
      <c r="I421" s="1"/>
    </row>
    <row r="422" spans="9:9" x14ac:dyDescent="0.2">
      <c r="I422" s="1"/>
    </row>
    <row r="423" spans="9:9" x14ac:dyDescent="0.2">
      <c r="I423" s="1"/>
    </row>
    <row r="424" spans="9:9" x14ac:dyDescent="0.2">
      <c r="I424" s="1"/>
    </row>
    <row r="425" spans="9:9" x14ac:dyDescent="0.2">
      <c r="I425" s="1"/>
    </row>
    <row r="426" spans="9:9" x14ac:dyDescent="0.2">
      <c r="I426" s="1"/>
    </row>
    <row r="427" spans="9:9" x14ac:dyDescent="0.2">
      <c r="I427" s="1"/>
    </row>
    <row r="428" spans="9:9" x14ac:dyDescent="0.2">
      <c r="I428" s="1"/>
    </row>
    <row r="429" spans="9:9" x14ac:dyDescent="0.2">
      <c r="I429" s="1"/>
    </row>
    <row r="430" spans="9:9" x14ac:dyDescent="0.2">
      <c r="I430" s="1"/>
    </row>
    <row r="431" spans="9:9" x14ac:dyDescent="0.2">
      <c r="I431" s="1"/>
    </row>
    <row r="432" spans="9:9" x14ac:dyDescent="0.2">
      <c r="I432" s="1"/>
    </row>
    <row r="433" spans="9:9" x14ac:dyDescent="0.2">
      <c r="I433" s="1"/>
    </row>
    <row r="434" spans="9:9" x14ac:dyDescent="0.2">
      <c r="I434" s="1"/>
    </row>
    <row r="435" spans="9:9" x14ac:dyDescent="0.2">
      <c r="I435" s="1"/>
    </row>
    <row r="436" spans="9:9" x14ac:dyDescent="0.2">
      <c r="I436" s="1"/>
    </row>
    <row r="437" spans="9:9" x14ac:dyDescent="0.2">
      <c r="I437" s="1"/>
    </row>
    <row r="438" spans="9:9" x14ac:dyDescent="0.2">
      <c r="I438" s="1"/>
    </row>
    <row r="439" spans="9:9" x14ac:dyDescent="0.2">
      <c r="I439" s="1"/>
    </row>
    <row r="440" spans="9:9" x14ac:dyDescent="0.2">
      <c r="I440" s="1"/>
    </row>
    <row r="441" spans="9:9" x14ac:dyDescent="0.2">
      <c r="I441" s="1"/>
    </row>
    <row r="442" spans="9:9" x14ac:dyDescent="0.2">
      <c r="I442" s="1"/>
    </row>
    <row r="443" spans="9:9" x14ac:dyDescent="0.2">
      <c r="I443" s="1"/>
    </row>
    <row r="444" spans="9:9" x14ac:dyDescent="0.2">
      <c r="I444" s="1"/>
    </row>
    <row r="445" spans="9:9" x14ac:dyDescent="0.2">
      <c r="I445" s="1"/>
    </row>
    <row r="446" spans="9:9" x14ac:dyDescent="0.2">
      <c r="I446" s="1"/>
    </row>
    <row r="447" spans="9:9" x14ac:dyDescent="0.2">
      <c r="I447" s="1"/>
    </row>
    <row r="448" spans="9:9" x14ac:dyDescent="0.2">
      <c r="I448" s="1"/>
    </row>
    <row r="449" spans="9:9" x14ac:dyDescent="0.2">
      <c r="I449" s="1"/>
    </row>
    <row r="450" spans="9:9" x14ac:dyDescent="0.2">
      <c r="I450" s="1"/>
    </row>
    <row r="451" spans="9:9" x14ac:dyDescent="0.2">
      <c r="I451" s="1"/>
    </row>
    <row r="452" spans="9:9" x14ac:dyDescent="0.2">
      <c r="I452" s="1"/>
    </row>
    <row r="453" spans="9:9" x14ac:dyDescent="0.2">
      <c r="I453" s="1"/>
    </row>
    <row r="454" spans="9:9" x14ac:dyDescent="0.2">
      <c r="I454" s="1"/>
    </row>
    <row r="455" spans="9:9" x14ac:dyDescent="0.2">
      <c r="I455" s="1"/>
    </row>
    <row r="456" spans="9:9" x14ac:dyDescent="0.2">
      <c r="I456" s="1"/>
    </row>
    <row r="457" spans="9:9" x14ac:dyDescent="0.2">
      <c r="I457" s="1"/>
    </row>
    <row r="458" spans="9:9" x14ac:dyDescent="0.2">
      <c r="I458" s="1"/>
    </row>
    <row r="459" spans="9:9" x14ac:dyDescent="0.2">
      <c r="I459" s="1"/>
    </row>
    <row r="460" spans="9:9" x14ac:dyDescent="0.2">
      <c r="I460" s="1"/>
    </row>
    <row r="461" spans="9:9" x14ac:dyDescent="0.2">
      <c r="I461" s="1"/>
    </row>
    <row r="462" spans="9:9" x14ac:dyDescent="0.2">
      <c r="I462" s="1"/>
    </row>
    <row r="463" spans="9:9" x14ac:dyDescent="0.2">
      <c r="I463" s="1"/>
    </row>
    <row r="464" spans="9:9" x14ac:dyDescent="0.2">
      <c r="I464" s="1"/>
    </row>
    <row r="465" spans="9:9" x14ac:dyDescent="0.2">
      <c r="I465" s="1"/>
    </row>
    <row r="466" spans="9:9" x14ac:dyDescent="0.2">
      <c r="I466" s="1"/>
    </row>
    <row r="467" spans="9:9" x14ac:dyDescent="0.2">
      <c r="I467" s="1"/>
    </row>
    <row r="468" spans="9:9" x14ac:dyDescent="0.2">
      <c r="I468" s="1"/>
    </row>
    <row r="469" spans="9:9" x14ac:dyDescent="0.2">
      <c r="I469" s="1"/>
    </row>
    <row r="470" spans="9:9" x14ac:dyDescent="0.2">
      <c r="I470" s="1"/>
    </row>
    <row r="471" spans="9:9" x14ac:dyDescent="0.2">
      <c r="I471" s="1"/>
    </row>
    <row r="472" spans="9:9" x14ac:dyDescent="0.2">
      <c r="I472" s="1"/>
    </row>
    <row r="473" spans="9:9" x14ac:dyDescent="0.2">
      <c r="I473" s="1"/>
    </row>
    <row r="474" spans="9:9" x14ac:dyDescent="0.2">
      <c r="I474" s="1"/>
    </row>
    <row r="475" spans="9:9" x14ac:dyDescent="0.2">
      <c r="I475" s="1"/>
    </row>
    <row r="476" spans="9:9" x14ac:dyDescent="0.2">
      <c r="I476" s="1"/>
    </row>
    <row r="477" spans="9:9" x14ac:dyDescent="0.2">
      <c r="I477" s="1"/>
    </row>
    <row r="478" spans="9:9" x14ac:dyDescent="0.2">
      <c r="I478" s="1"/>
    </row>
    <row r="479" spans="9:9" x14ac:dyDescent="0.2">
      <c r="I479" s="1"/>
    </row>
    <row r="480" spans="9:9" x14ac:dyDescent="0.2">
      <c r="I480" s="1"/>
    </row>
    <row r="481" spans="9:9" x14ac:dyDescent="0.2">
      <c r="I481" s="1"/>
    </row>
    <row r="482" spans="9:9" x14ac:dyDescent="0.2">
      <c r="I482" s="1"/>
    </row>
    <row r="483" spans="9:9" x14ac:dyDescent="0.2">
      <c r="I483" s="1"/>
    </row>
    <row r="484" spans="9:9" x14ac:dyDescent="0.2">
      <c r="I484" s="1"/>
    </row>
    <row r="485" spans="9:9" x14ac:dyDescent="0.2">
      <c r="I485" s="1"/>
    </row>
    <row r="486" spans="9:9" x14ac:dyDescent="0.2">
      <c r="I486" s="1"/>
    </row>
    <row r="487" spans="9:9" x14ac:dyDescent="0.2">
      <c r="I487" s="1"/>
    </row>
    <row r="488" spans="9:9" x14ac:dyDescent="0.2">
      <c r="I488" s="1"/>
    </row>
    <row r="489" spans="9:9" x14ac:dyDescent="0.2">
      <c r="I489" s="1"/>
    </row>
    <row r="490" spans="9:9" x14ac:dyDescent="0.2">
      <c r="I490" s="1"/>
    </row>
    <row r="491" spans="9:9" x14ac:dyDescent="0.2">
      <c r="I491" s="1"/>
    </row>
    <row r="492" spans="9:9" x14ac:dyDescent="0.2">
      <c r="I492" s="1"/>
    </row>
    <row r="493" spans="9:9" x14ac:dyDescent="0.2">
      <c r="I493" s="1"/>
    </row>
    <row r="494" spans="9:9" x14ac:dyDescent="0.2">
      <c r="I494" s="1"/>
    </row>
    <row r="495" spans="9:9" x14ac:dyDescent="0.2">
      <c r="I495" s="1"/>
    </row>
    <row r="496" spans="9:9" x14ac:dyDescent="0.2">
      <c r="I496" s="1"/>
    </row>
    <row r="497" spans="9:9" x14ac:dyDescent="0.2">
      <c r="I497" s="1"/>
    </row>
    <row r="498" spans="9:9" x14ac:dyDescent="0.2">
      <c r="I498" s="1"/>
    </row>
    <row r="499" spans="9:9" x14ac:dyDescent="0.2">
      <c r="I499" s="1"/>
    </row>
    <row r="500" spans="9:9" x14ac:dyDescent="0.2">
      <c r="I500" s="1"/>
    </row>
    <row r="501" spans="9:9" x14ac:dyDescent="0.2">
      <c r="I501" s="1"/>
    </row>
    <row r="502" spans="9:9" x14ac:dyDescent="0.2">
      <c r="I502" s="1"/>
    </row>
    <row r="503" spans="9:9" x14ac:dyDescent="0.2">
      <c r="I503" s="1"/>
    </row>
    <row r="504" spans="9:9" x14ac:dyDescent="0.2">
      <c r="I504" s="1"/>
    </row>
    <row r="505" spans="9:9" x14ac:dyDescent="0.2">
      <c r="I505" s="1"/>
    </row>
    <row r="506" spans="9:9" x14ac:dyDescent="0.2">
      <c r="I506" s="1"/>
    </row>
    <row r="507" spans="9:9" x14ac:dyDescent="0.2">
      <c r="I507" s="1"/>
    </row>
    <row r="508" spans="9:9" x14ac:dyDescent="0.2">
      <c r="I508" s="1"/>
    </row>
    <row r="509" spans="9:9" x14ac:dyDescent="0.2">
      <c r="I509" s="1"/>
    </row>
    <row r="510" spans="9:9" x14ac:dyDescent="0.2">
      <c r="I510" s="1"/>
    </row>
    <row r="511" spans="9:9" x14ac:dyDescent="0.2">
      <c r="I511" s="1"/>
    </row>
    <row r="512" spans="9:9" x14ac:dyDescent="0.2">
      <c r="I512" s="1"/>
    </row>
    <row r="513" spans="9:9" x14ac:dyDescent="0.2">
      <c r="I513" s="1"/>
    </row>
    <row r="514" spans="9:9" x14ac:dyDescent="0.2">
      <c r="I514" s="1"/>
    </row>
    <row r="515" spans="9:9" x14ac:dyDescent="0.2">
      <c r="I515" s="1"/>
    </row>
    <row r="516" spans="9:9" x14ac:dyDescent="0.2">
      <c r="I516" s="1"/>
    </row>
    <row r="517" spans="9:9" x14ac:dyDescent="0.2">
      <c r="I517" s="1"/>
    </row>
    <row r="518" spans="9:9" x14ac:dyDescent="0.2">
      <c r="I518" s="1"/>
    </row>
    <row r="519" spans="9:9" x14ac:dyDescent="0.2">
      <c r="I519" s="1"/>
    </row>
    <row r="520" spans="9:9" x14ac:dyDescent="0.2">
      <c r="I520" s="1"/>
    </row>
    <row r="521" spans="9:9" x14ac:dyDescent="0.2">
      <c r="I521" s="1"/>
    </row>
    <row r="522" spans="9:9" x14ac:dyDescent="0.2">
      <c r="I522" s="1"/>
    </row>
    <row r="523" spans="9:9" x14ac:dyDescent="0.2">
      <c r="I523" s="1"/>
    </row>
    <row r="524" spans="9:9" x14ac:dyDescent="0.2">
      <c r="I524" s="1"/>
    </row>
    <row r="525" spans="9:9" x14ac:dyDescent="0.2">
      <c r="I525" s="1"/>
    </row>
    <row r="526" spans="9:9" x14ac:dyDescent="0.2">
      <c r="I526" s="1"/>
    </row>
    <row r="527" spans="9:9" x14ac:dyDescent="0.2">
      <c r="I527" s="1"/>
    </row>
    <row r="528" spans="9:9" x14ac:dyDescent="0.2">
      <c r="I528" s="1"/>
    </row>
    <row r="529" spans="9:9" x14ac:dyDescent="0.2">
      <c r="I529" s="1"/>
    </row>
    <row r="530" spans="9:9" x14ac:dyDescent="0.2">
      <c r="I530" s="1"/>
    </row>
    <row r="531" spans="9:9" x14ac:dyDescent="0.2">
      <c r="I531" s="1"/>
    </row>
    <row r="532" spans="9:9" x14ac:dyDescent="0.2">
      <c r="I532" s="1"/>
    </row>
    <row r="533" spans="9:9" x14ac:dyDescent="0.2">
      <c r="I533" s="1"/>
    </row>
    <row r="534" spans="9:9" x14ac:dyDescent="0.2">
      <c r="I534" s="1"/>
    </row>
    <row r="535" spans="9:9" x14ac:dyDescent="0.2">
      <c r="I535" s="1"/>
    </row>
    <row r="536" spans="9:9" x14ac:dyDescent="0.2">
      <c r="I536" s="1"/>
    </row>
    <row r="537" spans="9:9" x14ac:dyDescent="0.2">
      <c r="I537" s="1"/>
    </row>
    <row r="538" spans="9:9" x14ac:dyDescent="0.2">
      <c r="I538" s="1"/>
    </row>
    <row r="539" spans="9:9" x14ac:dyDescent="0.2">
      <c r="I539" s="1"/>
    </row>
    <row r="540" spans="9:9" x14ac:dyDescent="0.2">
      <c r="I540" s="1"/>
    </row>
    <row r="541" spans="9:9" x14ac:dyDescent="0.2">
      <c r="I541" s="1"/>
    </row>
    <row r="542" spans="9:9" x14ac:dyDescent="0.2">
      <c r="I542" s="1"/>
    </row>
    <row r="543" spans="9:9" x14ac:dyDescent="0.2">
      <c r="I543" s="1"/>
    </row>
    <row r="544" spans="9:9" x14ac:dyDescent="0.2">
      <c r="I544" s="1"/>
    </row>
    <row r="545" spans="9:9" x14ac:dyDescent="0.2">
      <c r="I545" s="1"/>
    </row>
    <row r="546" spans="9:9" x14ac:dyDescent="0.2">
      <c r="I546" s="1"/>
    </row>
    <row r="547" spans="9:9" x14ac:dyDescent="0.2">
      <c r="I547" s="1"/>
    </row>
    <row r="548" spans="9:9" x14ac:dyDescent="0.2">
      <c r="I548" s="1"/>
    </row>
    <row r="549" spans="9:9" x14ac:dyDescent="0.2">
      <c r="I549" s="1"/>
    </row>
    <row r="550" spans="9:9" x14ac:dyDescent="0.2">
      <c r="I550" s="1"/>
    </row>
    <row r="551" spans="9:9" x14ac:dyDescent="0.2">
      <c r="I551" s="1"/>
    </row>
    <row r="552" spans="9:9" x14ac:dyDescent="0.2">
      <c r="I552" s="1"/>
    </row>
    <row r="553" spans="9:9" x14ac:dyDescent="0.2">
      <c r="I553" s="1"/>
    </row>
    <row r="554" spans="9:9" x14ac:dyDescent="0.2">
      <c r="I554" s="1"/>
    </row>
    <row r="555" spans="9:9" x14ac:dyDescent="0.2">
      <c r="I555" s="1"/>
    </row>
    <row r="556" spans="9:9" x14ac:dyDescent="0.2">
      <c r="I556" s="1"/>
    </row>
    <row r="557" spans="9:9" x14ac:dyDescent="0.2">
      <c r="I557" s="1"/>
    </row>
    <row r="558" spans="9:9" x14ac:dyDescent="0.2">
      <c r="I558" s="1"/>
    </row>
    <row r="559" spans="9:9" x14ac:dyDescent="0.2">
      <c r="I559" s="1"/>
    </row>
    <row r="560" spans="9:9" x14ac:dyDescent="0.2">
      <c r="I560" s="1"/>
    </row>
    <row r="561" spans="9:9" x14ac:dyDescent="0.2">
      <c r="I561" s="1"/>
    </row>
    <row r="562" spans="9:9" x14ac:dyDescent="0.2">
      <c r="I562" s="1"/>
    </row>
    <row r="563" spans="9:9" x14ac:dyDescent="0.2">
      <c r="I563" s="1"/>
    </row>
    <row r="564" spans="9:9" x14ac:dyDescent="0.2">
      <c r="I564" s="1"/>
    </row>
    <row r="565" spans="9:9" x14ac:dyDescent="0.2">
      <c r="I565" s="1"/>
    </row>
    <row r="566" spans="9:9" x14ac:dyDescent="0.2">
      <c r="I566" s="1"/>
    </row>
    <row r="567" spans="9:9" x14ac:dyDescent="0.2">
      <c r="I567" s="1"/>
    </row>
    <row r="568" spans="9:9" x14ac:dyDescent="0.2">
      <c r="I568" s="1"/>
    </row>
    <row r="569" spans="9:9" x14ac:dyDescent="0.2">
      <c r="I569" s="1"/>
    </row>
    <row r="570" spans="9:9" x14ac:dyDescent="0.2">
      <c r="I570" s="1"/>
    </row>
    <row r="571" spans="9:9" x14ac:dyDescent="0.2">
      <c r="I571" s="1"/>
    </row>
    <row r="572" spans="9:9" x14ac:dyDescent="0.2">
      <c r="I572" s="1"/>
    </row>
    <row r="573" spans="9:9" x14ac:dyDescent="0.2">
      <c r="I573" s="1"/>
    </row>
    <row r="574" spans="9:9" x14ac:dyDescent="0.2">
      <c r="I574" s="1"/>
    </row>
    <row r="575" spans="9:9" x14ac:dyDescent="0.2">
      <c r="I575" s="1"/>
    </row>
    <row r="576" spans="9:9" x14ac:dyDescent="0.2">
      <c r="I576" s="1"/>
    </row>
    <row r="577" spans="9:9" x14ac:dyDescent="0.2">
      <c r="I577" s="1"/>
    </row>
    <row r="578" spans="9:9" x14ac:dyDescent="0.2">
      <c r="I578" s="1"/>
    </row>
    <row r="579" spans="9:9" x14ac:dyDescent="0.2">
      <c r="I579" s="1"/>
    </row>
    <row r="580" spans="9:9" x14ac:dyDescent="0.2">
      <c r="I580" s="1"/>
    </row>
    <row r="581" spans="9:9" x14ac:dyDescent="0.2">
      <c r="I581" s="1"/>
    </row>
    <row r="582" spans="9:9" x14ac:dyDescent="0.2">
      <c r="I582" s="1"/>
    </row>
    <row r="583" spans="9:9" x14ac:dyDescent="0.2">
      <c r="I583" s="1"/>
    </row>
    <row r="584" spans="9:9" x14ac:dyDescent="0.2">
      <c r="I584" s="1"/>
    </row>
    <row r="585" spans="9:9" x14ac:dyDescent="0.2">
      <c r="I585" s="1"/>
    </row>
    <row r="586" spans="9:9" x14ac:dyDescent="0.2">
      <c r="I586" s="1"/>
    </row>
    <row r="587" spans="9:9" x14ac:dyDescent="0.2">
      <c r="I587" s="1"/>
    </row>
    <row r="588" spans="9:9" x14ac:dyDescent="0.2">
      <c r="I588" s="1"/>
    </row>
    <row r="589" spans="9:9" x14ac:dyDescent="0.2">
      <c r="I589" s="1"/>
    </row>
    <row r="590" spans="9:9" x14ac:dyDescent="0.2">
      <c r="I590" s="1"/>
    </row>
    <row r="591" spans="9:9" x14ac:dyDescent="0.2">
      <c r="I591" s="1"/>
    </row>
    <row r="592" spans="9:9" x14ac:dyDescent="0.2">
      <c r="I592" s="1"/>
    </row>
    <row r="593" spans="9:9" x14ac:dyDescent="0.2">
      <c r="I593" s="1"/>
    </row>
    <row r="594" spans="9:9" x14ac:dyDescent="0.2">
      <c r="I594" s="1"/>
    </row>
    <row r="595" spans="9:9" x14ac:dyDescent="0.2">
      <c r="I595" s="1"/>
    </row>
    <row r="596" spans="9:9" x14ac:dyDescent="0.2">
      <c r="I596" s="1"/>
    </row>
    <row r="597" spans="9:9" x14ac:dyDescent="0.2">
      <c r="I597" s="1"/>
    </row>
    <row r="598" spans="9:9" x14ac:dyDescent="0.2">
      <c r="I598" s="1"/>
    </row>
    <row r="599" spans="9:9" x14ac:dyDescent="0.2">
      <c r="I599" s="1"/>
    </row>
    <row r="600" spans="9:9" x14ac:dyDescent="0.2">
      <c r="I600" s="1"/>
    </row>
    <row r="601" spans="9:9" x14ac:dyDescent="0.2">
      <c r="I601" s="1"/>
    </row>
    <row r="602" spans="9:9" x14ac:dyDescent="0.2">
      <c r="I602" s="1"/>
    </row>
    <row r="603" spans="9:9" x14ac:dyDescent="0.2">
      <c r="I603" s="1"/>
    </row>
    <row r="604" spans="9:9" x14ac:dyDescent="0.2">
      <c r="I604" s="1"/>
    </row>
    <row r="605" spans="9:9" x14ac:dyDescent="0.2">
      <c r="I605" s="1"/>
    </row>
    <row r="606" spans="9:9" x14ac:dyDescent="0.2">
      <c r="I606" s="1"/>
    </row>
    <row r="607" spans="9:9" x14ac:dyDescent="0.2">
      <c r="I607" s="1"/>
    </row>
    <row r="608" spans="9:9" x14ac:dyDescent="0.2">
      <c r="I608" s="1"/>
    </row>
    <row r="609" spans="9:9" x14ac:dyDescent="0.2">
      <c r="I609" s="1"/>
    </row>
    <row r="610" spans="9:9" x14ac:dyDescent="0.2">
      <c r="I610" s="1"/>
    </row>
    <row r="611" spans="9:9" x14ac:dyDescent="0.2">
      <c r="I611" s="1"/>
    </row>
    <row r="612" spans="9:9" x14ac:dyDescent="0.2">
      <c r="I612" s="1"/>
    </row>
    <row r="613" spans="9:9" x14ac:dyDescent="0.2">
      <c r="I613" s="1"/>
    </row>
    <row r="614" spans="9:9" x14ac:dyDescent="0.2">
      <c r="I614" s="1"/>
    </row>
    <row r="615" spans="9:9" x14ac:dyDescent="0.2">
      <c r="I615" s="1"/>
    </row>
    <row r="616" spans="9:9" x14ac:dyDescent="0.2">
      <c r="I616" s="1"/>
    </row>
    <row r="617" spans="9:9" x14ac:dyDescent="0.2">
      <c r="I617" s="1"/>
    </row>
    <row r="618" spans="9:9" x14ac:dyDescent="0.2">
      <c r="I618" s="1"/>
    </row>
    <row r="619" spans="9:9" x14ac:dyDescent="0.2">
      <c r="I619" s="1"/>
    </row>
    <row r="620" spans="9:9" x14ac:dyDescent="0.2">
      <c r="I620" s="1"/>
    </row>
    <row r="621" spans="9:9" x14ac:dyDescent="0.2">
      <c r="I621" s="1"/>
    </row>
    <row r="622" spans="9:9" x14ac:dyDescent="0.2">
      <c r="I622" s="1"/>
    </row>
    <row r="623" spans="9:9" x14ac:dyDescent="0.2">
      <c r="I623" s="1"/>
    </row>
    <row r="624" spans="9:9" x14ac:dyDescent="0.2">
      <c r="I624" s="1"/>
    </row>
    <row r="625" spans="9:9" x14ac:dyDescent="0.2">
      <c r="I625" s="1"/>
    </row>
    <row r="626" spans="9:9" x14ac:dyDescent="0.2">
      <c r="I626" s="1"/>
    </row>
    <row r="627" spans="9:9" x14ac:dyDescent="0.2">
      <c r="I627" s="1"/>
    </row>
    <row r="628" spans="9:9" x14ac:dyDescent="0.2">
      <c r="I628" s="1"/>
    </row>
    <row r="629" spans="9:9" x14ac:dyDescent="0.2">
      <c r="I629" s="1"/>
    </row>
    <row r="630" spans="9:9" x14ac:dyDescent="0.2">
      <c r="I630" s="1"/>
    </row>
    <row r="631" spans="9:9" x14ac:dyDescent="0.2">
      <c r="I631" s="1"/>
    </row>
    <row r="632" spans="9:9" x14ac:dyDescent="0.2">
      <c r="I632" s="1"/>
    </row>
    <row r="633" spans="9:9" x14ac:dyDescent="0.2">
      <c r="I633" s="1"/>
    </row>
    <row r="634" spans="9:9" x14ac:dyDescent="0.2">
      <c r="I634" s="1"/>
    </row>
    <row r="635" spans="9:9" x14ac:dyDescent="0.2">
      <c r="I635" s="1"/>
    </row>
    <row r="636" spans="9:9" x14ac:dyDescent="0.2">
      <c r="I636" s="1"/>
    </row>
    <row r="637" spans="9:9" x14ac:dyDescent="0.2">
      <c r="I637" s="1"/>
    </row>
    <row r="638" spans="9:9" x14ac:dyDescent="0.2">
      <c r="I638" s="1"/>
    </row>
    <row r="639" spans="9:9" x14ac:dyDescent="0.2">
      <c r="I639" s="1"/>
    </row>
    <row r="640" spans="9:9" x14ac:dyDescent="0.2">
      <c r="I640" s="1"/>
    </row>
    <row r="641" spans="9:9" x14ac:dyDescent="0.2">
      <c r="I641" s="1"/>
    </row>
    <row r="642" spans="9:9" x14ac:dyDescent="0.2">
      <c r="I642" s="1"/>
    </row>
    <row r="643" spans="9:9" x14ac:dyDescent="0.2">
      <c r="I643" s="1"/>
    </row>
    <row r="644" spans="9:9" x14ac:dyDescent="0.2">
      <c r="I644" s="1"/>
    </row>
    <row r="645" spans="9:9" x14ac:dyDescent="0.2">
      <c r="I645" s="1"/>
    </row>
    <row r="646" spans="9:9" x14ac:dyDescent="0.2">
      <c r="I646" s="1"/>
    </row>
    <row r="647" spans="9:9" x14ac:dyDescent="0.2">
      <c r="I647" s="1"/>
    </row>
    <row r="648" spans="9:9" x14ac:dyDescent="0.2">
      <c r="I648" s="1"/>
    </row>
    <row r="649" spans="9:9" x14ac:dyDescent="0.2">
      <c r="I649" s="1"/>
    </row>
    <row r="650" spans="9:9" x14ac:dyDescent="0.2">
      <c r="I650" s="1"/>
    </row>
    <row r="651" spans="9:9" x14ac:dyDescent="0.2">
      <c r="I651" s="1"/>
    </row>
    <row r="652" spans="9:9" x14ac:dyDescent="0.2">
      <c r="I652" s="1"/>
    </row>
    <row r="653" spans="9:9" x14ac:dyDescent="0.2">
      <c r="I653" s="1"/>
    </row>
    <row r="654" spans="9:9" x14ac:dyDescent="0.2">
      <c r="I654" s="1"/>
    </row>
    <row r="655" spans="9:9" x14ac:dyDescent="0.2">
      <c r="I655" s="1"/>
    </row>
    <row r="656" spans="9:9" x14ac:dyDescent="0.2">
      <c r="I656" s="1"/>
    </row>
    <row r="657" spans="9:9" x14ac:dyDescent="0.2">
      <c r="I657" s="1"/>
    </row>
    <row r="658" spans="9:9" x14ac:dyDescent="0.2">
      <c r="I658" s="1"/>
    </row>
    <row r="659" spans="9:9" x14ac:dyDescent="0.2">
      <c r="I659" s="1"/>
    </row>
    <row r="660" spans="9:9" x14ac:dyDescent="0.2">
      <c r="I660" s="1"/>
    </row>
    <row r="661" spans="9:9" x14ac:dyDescent="0.2">
      <c r="I661" s="1"/>
    </row>
    <row r="662" spans="9:9" x14ac:dyDescent="0.2">
      <c r="I662" s="1"/>
    </row>
    <row r="663" spans="9:9" x14ac:dyDescent="0.2">
      <c r="I663" s="1"/>
    </row>
    <row r="664" spans="9:9" x14ac:dyDescent="0.2">
      <c r="I664" s="1"/>
    </row>
    <row r="665" spans="9:9" x14ac:dyDescent="0.2">
      <c r="I665" s="1"/>
    </row>
    <row r="666" spans="9:9" x14ac:dyDescent="0.2">
      <c r="I666" s="1"/>
    </row>
    <row r="667" spans="9:9" x14ac:dyDescent="0.2">
      <c r="I667" s="1"/>
    </row>
    <row r="668" spans="9:9" x14ac:dyDescent="0.2">
      <c r="I668" s="1"/>
    </row>
    <row r="669" spans="9:9" x14ac:dyDescent="0.2">
      <c r="I669" s="1"/>
    </row>
    <row r="670" spans="9:9" x14ac:dyDescent="0.2">
      <c r="I670" s="1"/>
    </row>
    <row r="671" spans="9:9" x14ac:dyDescent="0.2">
      <c r="I671" s="1"/>
    </row>
    <row r="672" spans="9:9" x14ac:dyDescent="0.2">
      <c r="I672" s="1"/>
    </row>
    <row r="673" spans="9:9" x14ac:dyDescent="0.2">
      <c r="I673" s="1"/>
    </row>
    <row r="674" spans="9:9" x14ac:dyDescent="0.2">
      <c r="I674" s="1"/>
    </row>
    <row r="675" spans="9:9" x14ac:dyDescent="0.2">
      <c r="I675" s="1"/>
    </row>
    <row r="676" spans="9:9" x14ac:dyDescent="0.2">
      <c r="I676" s="1"/>
    </row>
    <row r="677" spans="9:9" x14ac:dyDescent="0.2">
      <c r="I677" s="1"/>
    </row>
    <row r="678" spans="9:9" x14ac:dyDescent="0.2">
      <c r="I678" s="1"/>
    </row>
    <row r="679" spans="9:9" x14ac:dyDescent="0.2">
      <c r="I679" s="1"/>
    </row>
    <row r="680" spans="9:9" x14ac:dyDescent="0.2">
      <c r="I680" s="1"/>
    </row>
    <row r="681" spans="9:9" x14ac:dyDescent="0.2">
      <c r="I681" s="1"/>
    </row>
    <row r="682" spans="9:9" x14ac:dyDescent="0.2">
      <c r="I682" s="1"/>
    </row>
    <row r="683" spans="9:9" x14ac:dyDescent="0.2">
      <c r="I683" s="1"/>
    </row>
    <row r="684" spans="9:9" x14ac:dyDescent="0.2">
      <c r="I684" s="1"/>
    </row>
    <row r="685" spans="9:9" x14ac:dyDescent="0.2">
      <c r="I685" s="1"/>
    </row>
    <row r="686" spans="9:9" x14ac:dyDescent="0.2">
      <c r="I686" s="1"/>
    </row>
    <row r="687" spans="9:9" x14ac:dyDescent="0.2">
      <c r="I687" s="1"/>
    </row>
    <row r="688" spans="9:9" x14ac:dyDescent="0.2">
      <c r="I688" s="1"/>
    </row>
    <row r="689" spans="9:9" x14ac:dyDescent="0.2">
      <c r="I689" s="1"/>
    </row>
    <row r="690" spans="9:9" x14ac:dyDescent="0.2">
      <c r="I690" s="1"/>
    </row>
    <row r="691" spans="9:9" x14ac:dyDescent="0.2">
      <c r="I691" s="1"/>
    </row>
    <row r="692" spans="9:9" x14ac:dyDescent="0.2">
      <c r="I692" s="1"/>
    </row>
    <row r="693" spans="9:9" x14ac:dyDescent="0.2">
      <c r="I693" s="1"/>
    </row>
    <row r="694" spans="9:9" x14ac:dyDescent="0.2">
      <c r="I694" s="1"/>
    </row>
    <row r="695" spans="9:9" x14ac:dyDescent="0.2">
      <c r="I695" s="1"/>
    </row>
    <row r="696" spans="9:9" x14ac:dyDescent="0.2">
      <c r="I696" s="1"/>
    </row>
    <row r="697" spans="9:9" x14ac:dyDescent="0.2">
      <c r="I697" s="1"/>
    </row>
    <row r="698" spans="9:9" x14ac:dyDescent="0.2">
      <c r="I698" s="1"/>
    </row>
    <row r="699" spans="9:9" x14ac:dyDescent="0.2">
      <c r="I699" s="1"/>
    </row>
    <row r="700" spans="9:9" x14ac:dyDescent="0.2">
      <c r="I700" s="1"/>
    </row>
    <row r="701" spans="9:9" x14ac:dyDescent="0.2">
      <c r="I701" s="1"/>
    </row>
    <row r="702" spans="9:9" x14ac:dyDescent="0.2">
      <c r="I702" s="1"/>
    </row>
    <row r="703" spans="9:9" x14ac:dyDescent="0.2">
      <c r="I703" s="1"/>
    </row>
    <row r="704" spans="9:9" x14ac:dyDescent="0.2">
      <c r="I704" s="1"/>
    </row>
    <row r="705" spans="9:9" x14ac:dyDescent="0.2">
      <c r="I705" s="1"/>
    </row>
    <row r="706" spans="9:9" x14ac:dyDescent="0.2">
      <c r="I706" s="1"/>
    </row>
    <row r="707" spans="9:9" x14ac:dyDescent="0.2">
      <c r="I707" s="1"/>
    </row>
    <row r="708" spans="9:9" x14ac:dyDescent="0.2">
      <c r="I708" s="1"/>
    </row>
    <row r="709" spans="9:9" x14ac:dyDescent="0.2">
      <c r="I709" s="1"/>
    </row>
    <row r="710" spans="9:9" x14ac:dyDescent="0.2">
      <c r="I710" s="1"/>
    </row>
    <row r="711" spans="9:9" x14ac:dyDescent="0.2">
      <c r="I711" s="1"/>
    </row>
    <row r="712" spans="9:9" x14ac:dyDescent="0.2">
      <c r="I712" s="1"/>
    </row>
    <row r="713" spans="9:9" x14ac:dyDescent="0.2">
      <c r="I713" s="1"/>
    </row>
    <row r="714" spans="9:9" x14ac:dyDescent="0.2">
      <c r="I714" s="1"/>
    </row>
    <row r="715" spans="9:9" x14ac:dyDescent="0.2">
      <c r="I715" s="1"/>
    </row>
    <row r="716" spans="9:9" x14ac:dyDescent="0.2">
      <c r="I716" s="1"/>
    </row>
    <row r="717" spans="9:9" x14ac:dyDescent="0.2">
      <c r="I717" s="1"/>
    </row>
    <row r="718" spans="9:9" x14ac:dyDescent="0.2">
      <c r="I718" s="1"/>
    </row>
    <row r="719" spans="9:9" x14ac:dyDescent="0.2">
      <c r="I719" s="1"/>
    </row>
    <row r="720" spans="9:9" x14ac:dyDescent="0.2">
      <c r="I720" s="1"/>
    </row>
    <row r="721" spans="9:9" x14ac:dyDescent="0.2">
      <c r="I721" s="1"/>
    </row>
    <row r="722" spans="9:9" x14ac:dyDescent="0.2">
      <c r="I722" s="1"/>
    </row>
    <row r="723" spans="9:9" x14ac:dyDescent="0.2">
      <c r="I723" s="1"/>
    </row>
    <row r="724" spans="9:9" x14ac:dyDescent="0.2">
      <c r="I724" s="1"/>
    </row>
    <row r="725" spans="9:9" x14ac:dyDescent="0.2">
      <c r="I725" s="1"/>
    </row>
    <row r="726" spans="9:9" x14ac:dyDescent="0.2">
      <c r="I726" s="1"/>
    </row>
    <row r="727" spans="9:9" x14ac:dyDescent="0.2">
      <c r="I727" s="1"/>
    </row>
    <row r="728" spans="9:9" x14ac:dyDescent="0.2">
      <c r="I728" s="1"/>
    </row>
    <row r="729" spans="9:9" x14ac:dyDescent="0.2">
      <c r="I729" s="1"/>
    </row>
    <row r="730" spans="9:9" x14ac:dyDescent="0.2">
      <c r="I730" s="1"/>
    </row>
    <row r="731" spans="9:9" x14ac:dyDescent="0.2">
      <c r="I731" s="1"/>
    </row>
    <row r="732" spans="9:9" x14ac:dyDescent="0.2">
      <c r="I732" s="1"/>
    </row>
    <row r="733" spans="9:9" x14ac:dyDescent="0.2">
      <c r="I733" s="1"/>
    </row>
    <row r="734" spans="9:9" x14ac:dyDescent="0.2">
      <c r="I734" s="1"/>
    </row>
  </sheetData>
  <mergeCells count="6">
    <mergeCell ref="A6:B6"/>
    <mergeCell ref="A1:B1"/>
    <mergeCell ref="A2:B2"/>
    <mergeCell ref="A3:B3"/>
    <mergeCell ref="A4:B4"/>
    <mergeCell ref="A5:B5"/>
  </mergeCells>
  <phoneticPr fontId="0" type="noConversion"/>
  <printOptions horizontalCentered="1"/>
  <pageMargins left="0.45" right="0.45" top="1" bottom="0.35" header="0.3" footer="0.25"/>
  <pageSetup paperSize="5" scale="75" orientation="landscape" r:id="rId1"/>
  <headerFooter alignWithMargins="0">
    <oddHeader>&amp;C&amp;20FY2019-20 Charter School Funding (General &amp; Special Revenue Funds)
Initial Local Revenue Representation per Pupil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733"/>
  <sheetViews>
    <sheetView zoomScaleNormal="100" zoomScaleSheetLayoutView="100" workbookViewId="0">
      <pane xSplit="2" ySplit="2" topLeftCell="C3" activePane="bottomRight" state="frozen"/>
      <selection sqref="A1:K1"/>
      <selection pane="topRight" sqref="A1:K1"/>
      <selection pane="bottomLeft" sqref="A1:K1"/>
      <selection pane="bottomRight" activeCell="C7" sqref="C7"/>
    </sheetView>
  </sheetViews>
  <sheetFormatPr defaultColWidth="9.140625" defaultRowHeight="12.75" x14ac:dyDescent="0.2"/>
  <cols>
    <col min="1" max="1" width="4.28515625" style="29" customWidth="1"/>
    <col min="2" max="2" width="18.140625" style="2" customWidth="1"/>
    <col min="3" max="3" width="14.5703125" style="2" customWidth="1"/>
    <col min="4" max="4" width="14.42578125" style="2" customWidth="1"/>
    <col min="5" max="5" width="12.42578125" style="2" customWidth="1"/>
    <col min="6" max="6" width="14.140625" style="2" customWidth="1"/>
    <col min="7" max="7" width="11.140625" style="109" bestFit="1" customWidth="1"/>
    <col min="8" max="8" width="13.7109375" style="2" customWidth="1"/>
    <col min="9" max="9" width="15.42578125" style="2" customWidth="1"/>
    <col min="10" max="10" width="13.28515625" style="2" customWidth="1"/>
    <col min="11" max="11" width="12.85546875" style="2" customWidth="1"/>
    <col min="12" max="12" width="13.7109375" style="2" customWidth="1"/>
    <col min="13" max="13" width="17.5703125" style="2" customWidth="1"/>
    <col min="14" max="14" width="14" style="2" customWidth="1"/>
    <col min="15" max="15" width="12.42578125" style="2" customWidth="1"/>
    <col min="16" max="16384" width="9.140625" style="2"/>
  </cols>
  <sheetData>
    <row r="1" spans="1:17" ht="94.9" customHeight="1" x14ac:dyDescent="0.2">
      <c r="A1" s="133" t="s">
        <v>0</v>
      </c>
      <c r="B1" s="133" t="s">
        <v>0</v>
      </c>
      <c r="C1" s="7" t="s">
        <v>41</v>
      </c>
      <c r="D1" s="7" t="s">
        <v>42</v>
      </c>
      <c r="E1" s="7" t="s">
        <v>43</v>
      </c>
      <c r="F1" s="8" t="s">
        <v>1</v>
      </c>
      <c r="G1" s="7" t="s">
        <v>44</v>
      </c>
      <c r="H1" s="7" t="s">
        <v>45</v>
      </c>
      <c r="I1" s="7" t="s">
        <v>46</v>
      </c>
      <c r="J1" s="7" t="s">
        <v>47</v>
      </c>
      <c r="K1" s="7" t="s">
        <v>48</v>
      </c>
      <c r="L1" s="8" t="s">
        <v>1</v>
      </c>
      <c r="M1" s="9" t="s">
        <v>27</v>
      </c>
      <c r="N1" s="6" t="s">
        <v>88</v>
      </c>
      <c r="O1" s="10" t="s">
        <v>28</v>
      </c>
      <c r="P1" s="1"/>
      <c r="Q1" s="1"/>
    </row>
    <row r="2" spans="1:17" s="15" customFormat="1" ht="13.5" customHeight="1" x14ac:dyDescent="0.2">
      <c r="A2" s="134"/>
      <c r="B2" s="135"/>
      <c r="C2" s="101">
        <v>1</v>
      </c>
      <c r="D2" s="101">
        <f>1+C2</f>
        <v>2</v>
      </c>
      <c r="E2" s="101">
        <f t="shared" ref="E2:O2" si="0">1+D2</f>
        <v>3</v>
      </c>
      <c r="F2" s="101">
        <f t="shared" si="0"/>
        <v>4</v>
      </c>
      <c r="G2" s="101">
        <f t="shared" si="0"/>
        <v>5</v>
      </c>
      <c r="H2" s="101">
        <f t="shared" si="0"/>
        <v>6</v>
      </c>
      <c r="I2" s="101">
        <f t="shared" si="0"/>
        <v>7</v>
      </c>
      <c r="J2" s="101">
        <f t="shared" si="0"/>
        <v>8</v>
      </c>
      <c r="K2" s="101">
        <f t="shared" si="0"/>
        <v>9</v>
      </c>
      <c r="L2" s="101">
        <f t="shared" si="0"/>
        <v>10</v>
      </c>
      <c r="M2" s="101">
        <f t="shared" si="0"/>
        <v>11</v>
      </c>
      <c r="N2" s="101">
        <f t="shared" si="0"/>
        <v>12</v>
      </c>
      <c r="O2" s="101">
        <f t="shared" si="0"/>
        <v>13</v>
      </c>
      <c r="P2" s="32"/>
    </row>
    <row r="3" spans="1:17" s="15" customFormat="1" ht="11.25" hidden="1" customHeight="1" x14ac:dyDescent="0.2">
      <c r="A3" s="30"/>
      <c r="B3" s="69"/>
      <c r="C3" s="70"/>
      <c r="D3" s="70"/>
      <c r="E3" s="70"/>
      <c r="F3" s="71"/>
      <c r="G3" s="70"/>
      <c r="H3" s="70"/>
      <c r="I3" s="70"/>
      <c r="J3" s="72"/>
      <c r="K3" s="70"/>
      <c r="L3" s="73"/>
      <c r="M3" s="74"/>
      <c r="N3" s="70"/>
      <c r="O3" s="75"/>
      <c r="P3" s="32"/>
      <c r="Q3" s="32"/>
    </row>
    <row r="4" spans="1:17" s="15" customFormat="1" ht="11.25" hidden="1" customHeight="1" x14ac:dyDescent="0.2">
      <c r="A4" s="30"/>
      <c r="B4" s="69"/>
      <c r="C4" s="70"/>
      <c r="D4" s="70"/>
      <c r="E4" s="70"/>
      <c r="F4" s="71"/>
      <c r="G4" s="70"/>
      <c r="H4" s="70"/>
      <c r="I4" s="70"/>
      <c r="J4" s="72"/>
      <c r="K4" s="70"/>
      <c r="L4" s="73"/>
      <c r="M4" s="74"/>
      <c r="N4" s="70"/>
      <c r="O4" s="75"/>
      <c r="P4" s="32"/>
      <c r="Q4" s="32"/>
    </row>
    <row r="5" spans="1:17" s="15" customFormat="1" ht="11.25" hidden="1" customHeight="1" x14ac:dyDescent="0.2">
      <c r="A5" s="30"/>
      <c r="B5" s="69"/>
      <c r="C5" s="70"/>
      <c r="D5" s="70"/>
      <c r="E5" s="70"/>
      <c r="F5" s="71"/>
      <c r="G5" s="70"/>
      <c r="H5" s="70"/>
      <c r="I5" s="70"/>
      <c r="J5" s="72"/>
      <c r="K5" s="70"/>
      <c r="L5" s="73"/>
      <c r="M5" s="74"/>
      <c r="N5" s="70"/>
      <c r="O5" s="75"/>
      <c r="P5" s="32"/>
      <c r="Q5" s="32"/>
    </row>
    <row r="6" spans="1:17" s="15" customFormat="1" ht="11.25" hidden="1" customHeight="1" x14ac:dyDescent="0.2">
      <c r="A6" s="30"/>
      <c r="B6" s="69"/>
      <c r="C6" s="70"/>
      <c r="D6" s="70"/>
      <c r="E6" s="70"/>
      <c r="F6" s="71"/>
      <c r="G6" s="70"/>
      <c r="H6" s="70"/>
      <c r="I6" s="70"/>
      <c r="J6" s="72"/>
      <c r="K6" s="70"/>
      <c r="L6" s="73"/>
      <c r="M6" s="74"/>
      <c r="N6" s="70"/>
      <c r="O6" s="75"/>
      <c r="P6" s="32"/>
      <c r="Q6" s="32"/>
    </row>
    <row r="7" spans="1:17" ht="20.25" customHeight="1" x14ac:dyDescent="0.2">
      <c r="A7" s="102">
        <v>9</v>
      </c>
      <c r="B7" s="103" t="s">
        <v>29</v>
      </c>
      <c r="C7" s="24">
        <f>Detail!H7+Detail!I7+Detail!P7+Detail!Q7+Detail!X7+Detail!Y7+Detail!AF7+Detail!AG7+Detail!AN7+Detail!AO7+Detail!AV7+Detail!AW7+Detail!BD7+Detail!BE7</f>
        <v>29690000</v>
      </c>
      <c r="D7" s="24">
        <f>Detail!BL7+Detail!BM7+Detail!BT7+Detail!BU7+Detail!CB7+Detail!CC7+Detail!CJ7+Detail!CK7</f>
        <v>0</v>
      </c>
      <c r="E7" s="24">
        <f>Detail!CR7+Detail!CS7</f>
        <v>0</v>
      </c>
      <c r="F7" s="24">
        <f t="shared" ref="F7:F8" si="1">SUM(C7:E7)</f>
        <v>29690000</v>
      </c>
      <c r="G7" s="24">
        <f>Detail!CZ7+Detail!DA7</f>
        <v>0</v>
      </c>
      <c r="H7" s="24">
        <f>Detail!DH7+Detail!DI7</f>
        <v>705000</v>
      </c>
      <c r="I7" s="24">
        <f>Detail!DP7+Detail!DQ7</f>
        <v>0</v>
      </c>
      <c r="J7" s="25">
        <f>Detail!DX7+Detail!DY7</f>
        <v>0</v>
      </c>
      <c r="K7" s="24">
        <f>Detail!EF7+Detail!EG7</f>
        <v>0</v>
      </c>
      <c r="L7" s="24">
        <f t="shared" ref="L7:L8" si="2">SUM(G7:K7)</f>
        <v>705000</v>
      </c>
      <c r="M7" s="24">
        <f t="shared" ref="M7:M8" si="3">F7-L7</f>
        <v>28985000</v>
      </c>
      <c r="N7" s="3">
        <f>'Detail Calculation exclude debt'!P7</f>
        <v>38537</v>
      </c>
      <c r="O7" s="24">
        <f t="shared" ref="O7:O8" si="4">ROUND(M7/N7,0)</f>
        <v>752</v>
      </c>
      <c r="P7" s="1"/>
      <c r="Q7" s="1"/>
    </row>
    <row r="8" spans="1:17" ht="20.25" customHeight="1" x14ac:dyDescent="0.2">
      <c r="A8" s="104">
        <v>17</v>
      </c>
      <c r="B8" s="105" t="s">
        <v>30</v>
      </c>
      <c r="C8" s="26">
        <f>Detail!H8+Detail!I8+Detail!P8+Detail!Q8+Detail!X8+Detail!Y8+Detail!AF8+Detail!AG8+Detail!AN8+Detail!AO8+Detail!AV8+Detail!AW8+Detail!BD8+Detail!BE8</f>
        <v>0</v>
      </c>
      <c r="D8" s="26">
        <f>Detail!BL8+Detail!BM8+Detail!BT8+Detail!BU8+Detail!CB8+Detail!CC8+Detail!CJ8+Detail!CK8</f>
        <v>43446996</v>
      </c>
      <c r="E8" s="26">
        <f>Detail!CR8+Detail!CS8</f>
        <v>0</v>
      </c>
      <c r="F8" s="26">
        <f t="shared" si="1"/>
        <v>43446996</v>
      </c>
      <c r="G8" s="27">
        <f>Detail!CZ8+Detail!DA8</f>
        <v>0</v>
      </c>
      <c r="H8" s="26">
        <f>Detail!DH8+Detail!DI8</f>
        <v>0</v>
      </c>
      <c r="I8" s="26">
        <f>Detail!DP8+Detail!DQ8</f>
        <v>0</v>
      </c>
      <c r="J8" s="28">
        <f>Detail!DX8+Detail!DY8</f>
        <v>425003</v>
      </c>
      <c r="K8" s="26">
        <f>Detail!EF8+Detail!EG8</f>
        <v>0</v>
      </c>
      <c r="L8" s="26">
        <f t="shared" si="2"/>
        <v>425003</v>
      </c>
      <c r="M8" s="26">
        <f t="shared" si="3"/>
        <v>43021993</v>
      </c>
      <c r="N8" s="4">
        <f>'Detail Calculation exclude debt'!P8</f>
        <v>44745</v>
      </c>
      <c r="O8" s="26">
        <f t="shared" si="4"/>
        <v>961</v>
      </c>
      <c r="P8" s="1"/>
      <c r="Q8" s="1"/>
    </row>
    <row r="9" spans="1:17" ht="15.6" customHeight="1" x14ac:dyDescent="0.2">
      <c r="C9" s="40" t="str">
        <f>'Detail Calculation exclude debt'!C9</f>
        <v>Source: FY2018-2019 Projected Revenue and Expenditure Data</v>
      </c>
      <c r="D9" s="1"/>
      <c r="E9" s="1"/>
      <c r="F9" s="1"/>
      <c r="G9" s="1"/>
      <c r="H9" s="1"/>
      <c r="I9" s="106"/>
      <c r="J9" s="1"/>
      <c r="K9" s="1"/>
      <c r="L9" s="1"/>
      <c r="M9" s="1"/>
      <c r="N9" s="1"/>
      <c r="O9" s="1"/>
      <c r="P9" s="1"/>
      <c r="Q9" s="1"/>
    </row>
    <row r="10" spans="1:17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07"/>
      <c r="O10" s="1"/>
      <c r="P10" s="1"/>
      <c r="Q10" s="1"/>
    </row>
    <row r="11" spans="1:17" x14ac:dyDescent="0.2">
      <c r="B11" s="1"/>
      <c r="C11" s="1"/>
      <c r="D11" s="1"/>
      <c r="E11" s="1"/>
      <c r="F11" s="1"/>
      <c r="G11" s="10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">
      <c r="B12" s="1"/>
      <c r="C12" s="1"/>
      <c r="D12" s="1"/>
      <c r="E12" s="1"/>
      <c r="F12" s="1"/>
      <c r="G12" s="108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">
      <c r="G13" s="1"/>
    </row>
    <row r="14" spans="1:17" x14ac:dyDescent="0.2">
      <c r="G14" s="1"/>
    </row>
    <row r="15" spans="1:17" x14ac:dyDescent="0.2">
      <c r="G15" s="1"/>
    </row>
    <row r="16" spans="1:17" x14ac:dyDescent="0.2">
      <c r="G16" s="1"/>
    </row>
    <row r="17" spans="7:7" x14ac:dyDescent="0.2">
      <c r="G17" s="1"/>
    </row>
    <row r="18" spans="7:7" x14ac:dyDescent="0.2">
      <c r="G18" s="1"/>
    </row>
    <row r="19" spans="7:7" x14ac:dyDescent="0.2">
      <c r="G19" s="1"/>
    </row>
    <row r="20" spans="7:7" x14ac:dyDescent="0.2">
      <c r="G20" s="1"/>
    </row>
    <row r="21" spans="7:7" x14ac:dyDescent="0.2">
      <c r="G21" s="1"/>
    </row>
    <row r="22" spans="7:7" x14ac:dyDescent="0.2">
      <c r="G22" s="1"/>
    </row>
    <row r="23" spans="7:7" x14ac:dyDescent="0.2">
      <c r="G23" s="1"/>
    </row>
    <row r="24" spans="7:7" x14ac:dyDescent="0.2">
      <c r="G24" s="1"/>
    </row>
    <row r="25" spans="7:7" x14ac:dyDescent="0.2">
      <c r="G25" s="1"/>
    </row>
    <row r="26" spans="7:7" x14ac:dyDescent="0.2">
      <c r="G26" s="1"/>
    </row>
    <row r="27" spans="7:7" x14ac:dyDescent="0.2">
      <c r="G27" s="1"/>
    </row>
    <row r="28" spans="7:7" x14ac:dyDescent="0.2">
      <c r="G28" s="1"/>
    </row>
    <row r="29" spans="7:7" x14ac:dyDescent="0.2">
      <c r="G29" s="1"/>
    </row>
    <row r="30" spans="7:7" x14ac:dyDescent="0.2">
      <c r="G30" s="1"/>
    </row>
    <row r="31" spans="7:7" x14ac:dyDescent="0.2">
      <c r="G31" s="1"/>
    </row>
    <row r="32" spans="7:7" x14ac:dyDescent="0.2">
      <c r="G32" s="1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  <row r="40" spans="7:7" x14ac:dyDescent="0.2">
      <c r="G40" s="1"/>
    </row>
    <row r="41" spans="7:7" x14ac:dyDescent="0.2">
      <c r="G41" s="1"/>
    </row>
    <row r="42" spans="7:7" x14ac:dyDescent="0.2">
      <c r="G42" s="1"/>
    </row>
    <row r="43" spans="7:7" x14ac:dyDescent="0.2">
      <c r="G43" s="1"/>
    </row>
    <row r="44" spans="7:7" x14ac:dyDescent="0.2">
      <c r="G44" s="1"/>
    </row>
    <row r="45" spans="7:7" x14ac:dyDescent="0.2">
      <c r="G45" s="1"/>
    </row>
    <row r="46" spans="7:7" x14ac:dyDescent="0.2">
      <c r="G46" s="1"/>
    </row>
    <row r="47" spans="7:7" x14ac:dyDescent="0.2">
      <c r="G47" s="1"/>
    </row>
    <row r="48" spans="7:7" x14ac:dyDescent="0.2">
      <c r="G48" s="1"/>
    </row>
    <row r="49" spans="7:7" x14ac:dyDescent="0.2">
      <c r="G49" s="1"/>
    </row>
    <row r="50" spans="7:7" x14ac:dyDescent="0.2">
      <c r="G50" s="1"/>
    </row>
    <row r="51" spans="7:7" x14ac:dyDescent="0.2">
      <c r="G51" s="1"/>
    </row>
    <row r="52" spans="7:7" x14ac:dyDescent="0.2">
      <c r="G52" s="1"/>
    </row>
    <row r="53" spans="7:7" x14ac:dyDescent="0.2">
      <c r="G53" s="1"/>
    </row>
    <row r="54" spans="7:7" x14ac:dyDescent="0.2">
      <c r="G54" s="1"/>
    </row>
    <row r="55" spans="7:7" x14ac:dyDescent="0.2">
      <c r="G55" s="1"/>
    </row>
    <row r="56" spans="7:7" x14ac:dyDescent="0.2">
      <c r="G56" s="1"/>
    </row>
    <row r="57" spans="7:7" x14ac:dyDescent="0.2">
      <c r="G57" s="1"/>
    </row>
    <row r="58" spans="7:7" x14ac:dyDescent="0.2">
      <c r="G58" s="1"/>
    </row>
    <row r="59" spans="7:7" x14ac:dyDescent="0.2">
      <c r="G59" s="1"/>
    </row>
    <row r="60" spans="7:7" x14ac:dyDescent="0.2">
      <c r="G60" s="1"/>
    </row>
    <row r="61" spans="7:7" x14ac:dyDescent="0.2">
      <c r="G61" s="1"/>
    </row>
    <row r="62" spans="7:7" x14ac:dyDescent="0.2">
      <c r="G62" s="1"/>
    </row>
    <row r="63" spans="7:7" x14ac:dyDescent="0.2">
      <c r="G63" s="1"/>
    </row>
    <row r="64" spans="7:7" x14ac:dyDescent="0.2">
      <c r="G64" s="1"/>
    </row>
    <row r="65" spans="7:7" x14ac:dyDescent="0.2">
      <c r="G65" s="1"/>
    </row>
    <row r="66" spans="7:7" x14ac:dyDescent="0.2">
      <c r="G66" s="1"/>
    </row>
    <row r="67" spans="7:7" x14ac:dyDescent="0.2">
      <c r="G67" s="1"/>
    </row>
    <row r="68" spans="7:7" x14ac:dyDescent="0.2">
      <c r="G68" s="1"/>
    </row>
    <row r="69" spans="7:7" x14ac:dyDescent="0.2">
      <c r="G69" s="1"/>
    </row>
    <row r="70" spans="7:7" x14ac:dyDescent="0.2">
      <c r="G70" s="1"/>
    </row>
    <row r="71" spans="7:7" x14ac:dyDescent="0.2">
      <c r="G71" s="1"/>
    </row>
    <row r="72" spans="7:7" x14ac:dyDescent="0.2">
      <c r="G72" s="1"/>
    </row>
    <row r="73" spans="7:7" x14ac:dyDescent="0.2">
      <c r="G73" s="1"/>
    </row>
    <row r="74" spans="7:7" x14ac:dyDescent="0.2">
      <c r="G74" s="1"/>
    </row>
    <row r="75" spans="7:7" x14ac:dyDescent="0.2">
      <c r="G75" s="1"/>
    </row>
    <row r="76" spans="7:7" x14ac:dyDescent="0.2">
      <c r="G76" s="1"/>
    </row>
    <row r="77" spans="7:7" x14ac:dyDescent="0.2">
      <c r="G77" s="1"/>
    </row>
    <row r="78" spans="7:7" x14ac:dyDescent="0.2">
      <c r="G78" s="1"/>
    </row>
    <row r="79" spans="7:7" x14ac:dyDescent="0.2">
      <c r="G79" s="1"/>
    </row>
    <row r="80" spans="7:7" x14ac:dyDescent="0.2">
      <c r="G80" s="1"/>
    </row>
    <row r="81" spans="7:7" x14ac:dyDescent="0.2">
      <c r="G81" s="1"/>
    </row>
    <row r="82" spans="7:7" x14ac:dyDescent="0.2">
      <c r="G82" s="1"/>
    </row>
    <row r="83" spans="7:7" x14ac:dyDescent="0.2">
      <c r="G83" s="1"/>
    </row>
    <row r="84" spans="7:7" x14ac:dyDescent="0.2">
      <c r="G84" s="1"/>
    </row>
    <row r="85" spans="7:7" x14ac:dyDescent="0.2">
      <c r="G85" s="1"/>
    </row>
    <row r="86" spans="7:7" x14ac:dyDescent="0.2">
      <c r="G86" s="1"/>
    </row>
    <row r="87" spans="7:7" x14ac:dyDescent="0.2">
      <c r="G87" s="1"/>
    </row>
    <row r="88" spans="7:7" x14ac:dyDescent="0.2">
      <c r="G88" s="1"/>
    </row>
    <row r="89" spans="7:7" x14ac:dyDescent="0.2">
      <c r="G89" s="1"/>
    </row>
    <row r="90" spans="7:7" x14ac:dyDescent="0.2">
      <c r="G90" s="1"/>
    </row>
    <row r="91" spans="7:7" x14ac:dyDescent="0.2">
      <c r="G91" s="1"/>
    </row>
    <row r="92" spans="7:7" x14ac:dyDescent="0.2">
      <c r="G92" s="1"/>
    </row>
    <row r="93" spans="7:7" x14ac:dyDescent="0.2">
      <c r="G93" s="1"/>
    </row>
    <row r="94" spans="7:7" x14ac:dyDescent="0.2">
      <c r="G94" s="1"/>
    </row>
    <row r="95" spans="7:7" x14ac:dyDescent="0.2">
      <c r="G95" s="1"/>
    </row>
    <row r="96" spans="7:7" x14ac:dyDescent="0.2">
      <c r="G96" s="1"/>
    </row>
    <row r="97" spans="7:7" x14ac:dyDescent="0.2">
      <c r="G97" s="1"/>
    </row>
    <row r="98" spans="7:7" x14ac:dyDescent="0.2">
      <c r="G98" s="1"/>
    </row>
    <row r="99" spans="7:7" x14ac:dyDescent="0.2">
      <c r="G99" s="1"/>
    </row>
    <row r="100" spans="7:7" x14ac:dyDescent="0.2">
      <c r="G100" s="1"/>
    </row>
    <row r="101" spans="7:7" x14ac:dyDescent="0.2">
      <c r="G101" s="1"/>
    </row>
    <row r="102" spans="7:7" x14ac:dyDescent="0.2">
      <c r="G102" s="1"/>
    </row>
    <row r="103" spans="7:7" x14ac:dyDescent="0.2">
      <c r="G103" s="1"/>
    </row>
    <row r="104" spans="7:7" x14ac:dyDescent="0.2">
      <c r="G104" s="1"/>
    </row>
    <row r="105" spans="7:7" x14ac:dyDescent="0.2">
      <c r="G105" s="1"/>
    </row>
    <row r="106" spans="7:7" x14ac:dyDescent="0.2">
      <c r="G106" s="1"/>
    </row>
    <row r="107" spans="7:7" x14ac:dyDescent="0.2">
      <c r="G107" s="1"/>
    </row>
    <row r="108" spans="7:7" x14ac:dyDescent="0.2">
      <c r="G108" s="1"/>
    </row>
    <row r="109" spans="7:7" x14ac:dyDescent="0.2">
      <c r="G109" s="1"/>
    </row>
    <row r="110" spans="7:7" x14ac:dyDescent="0.2">
      <c r="G110" s="1"/>
    </row>
    <row r="111" spans="7:7" x14ac:dyDescent="0.2">
      <c r="G111" s="1"/>
    </row>
    <row r="112" spans="7:7" x14ac:dyDescent="0.2">
      <c r="G112" s="1"/>
    </row>
    <row r="113" spans="7:7" x14ac:dyDescent="0.2">
      <c r="G113" s="1"/>
    </row>
    <row r="114" spans="7:7" x14ac:dyDescent="0.2">
      <c r="G114" s="1"/>
    </row>
    <row r="115" spans="7:7" x14ac:dyDescent="0.2">
      <c r="G115" s="1"/>
    </row>
    <row r="116" spans="7:7" x14ac:dyDescent="0.2">
      <c r="G116" s="1"/>
    </row>
    <row r="117" spans="7:7" x14ac:dyDescent="0.2">
      <c r="G117" s="1"/>
    </row>
    <row r="118" spans="7:7" x14ac:dyDescent="0.2">
      <c r="G118" s="1"/>
    </row>
    <row r="119" spans="7:7" x14ac:dyDescent="0.2">
      <c r="G119" s="1"/>
    </row>
    <row r="120" spans="7:7" x14ac:dyDescent="0.2">
      <c r="G120" s="1"/>
    </row>
    <row r="121" spans="7:7" x14ac:dyDescent="0.2">
      <c r="G121" s="1"/>
    </row>
    <row r="122" spans="7:7" x14ac:dyDescent="0.2">
      <c r="G122" s="1"/>
    </row>
    <row r="123" spans="7:7" x14ac:dyDescent="0.2">
      <c r="G123" s="1"/>
    </row>
    <row r="124" spans="7:7" x14ac:dyDescent="0.2">
      <c r="G124" s="1"/>
    </row>
    <row r="125" spans="7:7" x14ac:dyDescent="0.2">
      <c r="G125" s="1"/>
    </row>
    <row r="126" spans="7:7" x14ac:dyDescent="0.2">
      <c r="G126" s="1"/>
    </row>
    <row r="127" spans="7:7" x14ac:dyDescent="0.2">
      <c r="G127" s="1"/>
    </row>
    <row r="128" spans="7:7" x14ac:dyDescent="0.2">
      <c r="G128" s="1"/>
    </row>
    <row r="129" spans="7:7" x14ac:dyDescent="0.2">
      <c r="G129" s="1"/>
    </row>
    <row r="130" spans="7:7" x14ac:dyDescent="0.2">
      <c r="G130" s="1"/>
    </row>
    <row r="131" spans="7:7" x14ac:dyDescent="0.2">
      <c r="G131" s="1"/>
    </row>
    <row r="132" spans="7:7" x14ac:dyDescent="0.2">
      <c r="G132" s="1"/>
    </row>
    <row r="133" spans="7:7" x14ac:dyDescent="0.2">
      <c r="G133" s="1"/>
    </row>
    <row r="134" spans="7:7" x14ac:dyDescent="0.2">
      <c r="G134" s="1"/>
    </row>
    <row r="135" spans="7:7" x14ac:dyDescent="0.2">
      <c r="G135" s="1"/>
    </row>
    <row r="136" spans="7:7" x14ac:dyDescent="0.2">
      <c r="G136" s="1"/>
    </row>
    <row r="137" spans="7:7" x14ac:dyDescent="0.2">
      <c r="G137" s="1"/>
    </row>
    <row r="138" spans="7:7" x14ac:dyDescent="0.2">
      <c r="G138" s="1"/>
    </row>
    <row r="139" spans="7:7" x14ac:dyDescent="0.2">
      <c r="G139" s="1"/>
    </row>
    <row r="140" spans="7:7" x14ac:dyDescent="0.2">
      <c r="G140" s="1"/>
    </row>
    <row r="141" spans="7:7" x14ac:dyDescent="0.2">
      <c r="G141" s="1"/>
    </row>
    <row r="142" spans="7:7" x14ac:dyDescent="0.2">
      <c r="G142" s="1"/>
    </row>
    <row r="143" spans="7:7" x14ac:dyDescent="0.2">
      <c r="G143" s="1"/>
    </row>
    <row r="144" spans="7:7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  <row r="148" spans="7:7" x14ac:dyDescent="0.2">
      <c r="G148" s="1"/>
    </row>
    <row r="149" spans="7:7" x14ac:dyDescent="0.2">
      <c r="G149" s="1"/>
    </row>
    <row r="150" spans="7:7" x14ac:dyDescent="0.2">
      <c r="G150" s="1"/>
    </row>
    <row r="151" spans="7:7" x14ac:dyDescent="0.2">
      <c r="G151" s="1"/>
    </row>
    <row r="152" spans="7:7" x14ac:dyDescent="0.2">
      <c r="G152" s="1"/>
    </row>
    <row r="153" spans="7:7" x14ac:dyDescent="0.2">
      <c r="G153" s="1"/>
    </row>
    <row r="154" spans="7:7" x14ac:dyDescent="0.2">
      <c r="G154" s="1"/>
    </row>
    <row r="155" spans="7:7" x14ac:dyDescent="0.2">
      <c r="G155" s="1"/>
    </row>
    <row r="156" spans="7:7" x14ac:dyDescent="0.2">
      <c r="G156" s="1"/>
    </row>
    <row r="157" spans="7:7" x14ac:dyDescent="0.2">
      <c r="G157" s="1"/>
    </row>
    <row r="158" spans="7:7" x14ac:dyDescent="0.2">
      <c r="G158" s="1"/>
    </row>
    <row r="159" spans="7:7" x14ac:dyDescent="0.2">
      <c r="G159" s="1"/>
    </row>
    <row r="160" spans="7:7" x14ac:dyDescent="0.2">
      <c r="G160" s="1"/>
    </row>
    <row r="161" spans="7:7" x14ac:dyDescent="0.2">
      <c r="G161" s="1"/>
    </row>
    <row r="162" spans="7:7" x14ac:dyDescent="0.2">
      <c r="G162" s="1"/>
    </row>
    <row r="163" spans="7:7" x14ac:dyDescent="0.2">
      <c r="G163" s="1"/>
    </row>
    <row r="164" spans="7:7" x14ac:dyDescent="0.2">
      <c r="G164" s="1"/>
    </row>
    <row r="165" spans="7:7" x14ac:dyDescent="0.2">
      <c r="G165" s="1"/>
    </row>
    <row r="166" spans="7:7" x14ac:dyDescent="0.2">
      <c r="G166" s="1"/>
    </row>
    <row r="167" spans="7:7" x14ac:dyDescent="0.2">
      <c r="G167" s="1"/>
    </row>
    <row r="168" spans="7:7" x14ac:dyDescent="0.2">
      <c r="G168" s="1"/>
    </row>
    <row r="169" spans="7:7" x14ac:dyDescent="0.2">
      <c r="G169" s="1"/>
    </row>
    <row r="170" spans="7:7" x14ac:dyDescent="0.2">
      <c r="G170" s="1"/>
    </row>
    <row r="171" spans="7:7" x14ac:dyDescent="0.2">
      <c r="G171" s="1"/>
    </row>
    <row r="172" spans="7:7" x14ac:dyDescent="0.2">
      <c r="G172" s="1"/>
    </row>
    <row r="173" spans="7:7" x14ac:dyDescent="0.2">
      <c r="G173" s="1"/>
    </row>
    <row r="174" spans="7:7" x14ac:dyDescent="0.2">
      <c r="G174" s="1"/>
    </row>
    <row r="175" spans="7:7" x14ac:dyDescent="0.2">
      <c r="G175" s="1"/>
    </row>
    <row r="176" spans="7:7" x14ac:dyDescent="0.2">
      <c r="G176" s="1"/>
    </row>
    <row r="177" spans="7:7" x14ac:dyDescent="0.2">
      <c r="G177" s="1"/>
    </row>
    <row r="178" spans="7:7" x14ac:dyDescent="0.2">
      <c r="G178" s="1"/>
    </row>
    <row r="179" spans="7:7" x14ac:dyDescent="0.2">
      <c r="G179" s="1"/>
    </row>
    <row r="180" spans="7:7" x14ac:dyDescent="0.2">
      <c r="G180" s="1"/>
    </row>
    <row r="181" spans="7:7" x14ac:dyDescent="0.2">
      <c r="G181" s="1"/>
    </row>
    <row r="182" spans="7:7" x14ac:dyDescent="0.2">
      <c r="G182" s="1"/>
    </row>
    <row r="183" spans="7:7" x14ac:dyDescent="0.2">
      <c r="G183" s="1"/>
    </row>
    <row r="184" spans="7:7" x14ac:dyDescent="0.2">
      <c r="G184" s="1"/>
    </row>
    <row r="185" spans="7:7" x14ac:dyDescent="0.2">
      <c r="G185" s="1"/>
    </row>
    <row r="186" spans="7:7" x14ac:dyDescent="0.2">
      <c r="G186" s="1"/>
    </row>
    <row r="187" spans="7:7" x14ac:dyDescent="0.2">
      <c r="G187" s="1"/>
    </row>
    <row r="188" spans="7:7" x14ac:dyDescent="0.2">
      <c r="G188" s="1"/>
    </row>
    <row r="189" spans="7:7" x14ac:dyDescent="0.2">
      <c r="G189" s="1"/>
    </row>
    <row r="190" spans="7:7" x14ac:dyDescent="0.2">
      <c r="G190" s="1"/>
    </row>
    <row r="191" spans="7:7" x14ac:dyDescent="0.2">
      <c r="G191" s="1"/>
    </row>
    <row r="192" spans="7:7" x14ac:dyDescent="0.2">
      <c r="G192" s="1"/>
    </row>
    <row r="193" spans="7:7" x14ac:dyDescent="0.2">
      <c r="G193" s="1"/>
    </row>
    <row r="194" spans="7:7" x14ac:dyDescent="0.2">
      <c r="G194" s="1"/>
    </row>
    <row r="195" spans="7:7" x14ac:dyDescent="0.2">
      <c r="G195" s="1"/>
    </row>
    <row r="196" spans="7:7" x14ac:dyDescent="0.2">
      <c r="G196" s="1"/>
    </row>
    <row r="197" spans="7:7" x14ac:dyDescent="0.2">
      <c r="G197" s="1"/>
    </row>
    <row r="198" spans="7:7" x14ac:dyDescent="0.2">
      <c r="G198" s="1"/>
    </row>
    <row r="199" spans="7:7" x14ac:dyDescent="0.2">
      <c r="G199" s="1"/>
    </row>
    <row r="200" spans="7:7" x14ac:dyDescent="0.2">
      <c r="G200" s="1"/>
    </row>
    <row r="201" spans="7:7" x14ac:dyDescent="0.2">
      <c r="G201" s="1"/>
    </row>
    <row r="202" spans="7:7" x14ac:dyDescent="0.2">
      <c r="G202" s="1"/>
    </row>
    <row r="203" spans="7:7" x14ac:dyDescent="0.2">
      <c r="G203" s="1"/>
    </row>
    <row r="204" spans="7:7" x14ac:dyDescent="0.2">
      <c r="G204" s="1"/>
    </row>
    <row r="205" spans="7:7" x14ac:dyDescent="0.2">
      <c r="G205" s="1"/>
    </row>
    <row r="206" spans="7:7" x14ac:dyDescent="0.2">
      <c r="G206" s="1"/>
    </row>
    <row r="207" spans="7:7" x14ac:dyDescent="0.2">
      <c r="G207" s="1"/>
    </row>
    <row r="208" spans="7:7" x14ac:dyDescent="0.2">
      <c r="G208" s="1"/>
    </row>
    <row r="209" spans="7:7" x14ac:dyDescent="0.2">
      <c r="G209" s="1"/>
    </row>
    <row r="210" spans="7:7" x14ac:dyDescent="0.2">
      <c r="G210" s="1"/>
    </row>
    <row r="211" spans="7:7" x14ac:dyDescent="0.2">
      <c r="G211" s="1"/>
    </row>
    <row r="212" spans="7:7" x14ac:dyDescent="0.2">
      <c r="G212" s="1"/>
    </row>
    <row r="213" spans="7:7" x14ac:dyDescent="0.2">
      <c r="G213" s="1"/>
    </row>
    <row r="214" spans="7:7" x14ac:dyDescent="0.2">
      <c r="G214" s="1"/>
    </row>
    <row r="215" spans="7:7" x14ac:dyDescent="0.2">
      <c r="G215" s="1"/>
    </row>
    <row r="216" spans="7:7" x14ac:dyDescent="0.2">
      <c r="G216" s="1"/>
    </row>
    <row r="217" spans="7:7" x14ac:dyDescent="0.2">
      <c r="G217" s="1"/>
    </row>
    <row r="218" spans="7:7" x14ac:dyDescent="0.2">
      <c r="G218" s="1"/>
    </row>
    <row r="219" spans="7:7" x14ac:dyDescent="0.2">
      <c r="G219" s="1"/>
    </row>
    <row r="220" spans="7:7" x14ac:dyDescent="0.2">
      <c r="G220" s="1"/>
    </row>
    <row r="221" spans="7:7" x14ac:dyDescent="0.2">
      <c r="G221" s="1"/>
    </row>
    <row r="222" spans="7:7" x14ac:dyDescent="0.2">
      <c r="G222" s="1"/>
    </row>
    <row r="223" spans="7:7" x14ac:dyDescent="0.2">
      <c r="G223" s="1"/>
    </row>
    <row r="224" spans="7:7" x14ac:dyDescent="0.2">
      <c r="G224" s="1"/>
    </row>
    <row r="225" spans="7:7" x14ac:dyDescent="0.2">
      <c r="G225" s="1"/>
    </row>
    <row r="226" spans="7:7" x14ac:dyDescent="0.2">
      <c r="G226" s="1"/>
    </row>
    <row r="227" spans="7:7" x14ac:dyDescent="0.2">
      <c r="G227" s="1"/>
    </row>
    <row r="228" spans="7:7" x14ac:dyDescent="0.2">
      <c r="G228" s="1"/>
    </row>
    <row r="229" spans="7:7" x14ac:dyDescent="0.2">
      <c r="G229" s="1"/>
    </row>
    <row r="230" spans="7:7" x14ac:dyDescent="0.2">
      <c r="G230" s="1"/>
    </row>
    <row r="231" spans="7:7" x14ac:dyDescent="0.2">
      <c r="G231" s="1"/>
    </row>
    <row r="232" spans="7:7" x14ac:dyDescent="0.2">
      <c r="G232" s="1"/>
    </row>
    <row r="233" spans="7:7" x14ac:dyDescent="0.2">
      <c r="G233" s="1"/>
    </row>
    <row r="234" spans="7:7" x14ac:dyDescent="0.2">
      <c r="G234" s="1"/>
    </row>
    <row r="235" spans="7:7" x14ac:dyDescent="0.2">
      <c r="G235" s="1"/>
    </row>
    <row r="236" spans="7:7" x14ac:dyDescent="0.2">
      <c r="G236" s="1"/>
    </row>
    <row r="237" spans="7:7" x14ac:dyDescent="0.2">
      <c r="G237" s="1"/>
    </row>
    <row r="238" spans="7:7" x14ac:dyDescent="0.2">
      <c r="G238" s="1"/>
    </row>
    <row r="239" spans="7:7" x14ac:dyDescent="0.2">
      <c r="G239" s="1"/>
    </row>
    <row r="240" spans="7:7" x14ac:dyDescent="0.2">
      <c r="G240" s="1"/>
    </row>
    <row r="241" spans="7:7" x14ac:dyDescent="0.2">
      <c r="G241" s="1"/>
    </row>
    <row r="242" spans="7:7" x14ac:dyDescent="0.2">
      <c r="G242" s="1"/>
    </row>
    <row r="243" spans="7:7" x14ac:dyDescent="0.2">
      <c r="G243" s="1"/>
    </row>
    <row r="244" spans="7:7" x14ac:dyDescent="0.2">
      <c r="G244" s="1"/>
    </row>
    <row r="245" spans="7:7" x14ac:dyDescent="0.2">
      <c r="G245" s="1"/>
    </row>
    <row r="246" spans="7:7" x14ac:dyDescent="0.2">
      <c r="G246" s="1"/>
    </row>
    <row r="247" spans="7:7" x14ac:dyDescent="0.2">
      <c r="G247" s="1"/>
    </row>
    <row r="248" spans="7:7" x14ac:dyDescent="0.2">
      <c r="G248" s="1"/>
    </row>
    <row r="249" spans="7:7" x14ac:dyDescent="0.2">
      <c r="G249" s="1"/>
    </row>
    <row r="250" spans="7:7" x14ac:dyDescent="0.2">
      <c r="G250" s="1"/>
    </row>
    <row r="251" spans="7:7" x14ac:dyDescent="0.2">
      <c r="G251" s="1"/>
    </row>
    <row r="252" spans="7:7" x14ac:dyDescent="0.2">
      <c r="G252" s="1"/>
    </row>
    <row r="253" spans="7:7" x14ac:dyDescent="0.2">
      <c r="G253" s="1"/>
    </row>
    <row r="254" spans="7:7" x14ac:dyDescent="0.2">
      <c r="G254" s="1"/>
    </row>
    <row r="255" spans="7:7" x14ac:dyDescent="0.2">
      <c r="G255" s="1"/>
    </row>
    <row r="256" spans="7:7" x14ac:dyDescent="0.2">
      <c r="G256" s="1"/>
    </row>
    <row r="257" spans="7:7" x14ac:dyDescent="0.2">
      <c r="G257" s="1"/>
    </row>
    <row r="258" spans="7:7" x14ac:dyDescent="0.2">
      <c r="G258" s="1"/>
    </row>
    <row r="259" spans="7:7" x14ac:dyDescent="0.2">
      <c r="G259" s="1"/>
    </row>
    <row r="260" spans="7:7" x14ac:dyDescent="0.2">
      <c r="G260" s="1"/>
    </row>
    <row r="261" spans="7:7" x14ac:dyDescent="0.2">
      <c r="G261" s="1"/>
    </row>
    <row r="262" spans="7:7" x14ac:dyDescent="0.2">
      <c r="G262" s="1"/>
    </row>
    <row r="263" spans="7:7" x14ac:dyDescent="0.2">
      <c r="G263" s="1"/>
    </row>
    <row r="264" spans="7:7" x14ac:dyDescent="0.2">
      <c r="G264" s="1"/>
    </row>
    <row r="265" spans="7:7" x14ac:dyDescent="0.2">
      <c r="G265" s="1"/>
    </row>
    <row r="266" spans="7:7" x14ac:dyDescent="0.2">
      <c r="G266" s="1"/>
    </row>
    <row r="267" spans="7:7" x14ac:dyDescent="0.2">
      <c r="G267" s="1"/>
    </row>
    <row r="268" spans="7:7" x14ac:dyDescent="0.2">
      <c r="G268" s="1"/>
    </row>
    <row r="269" spans="7:7" x14ac:dyDescent="0.2">
      <c r="G269" s="1"/>
    </row>
    <row r="270" spans="7:7" x14ac:dyDescent="0.2">
      <c r="G270" s="1"/>
    </row>
    <row r="271" spans="7:7" x14ac:dyDescent="0.2">
      <c r="G271" s="1"/>
    </row>
    <row r="272" spans="7:7" x14ac:dyDescent="0.2">
      <c r="G272" s="1"/>
    </row>
    <row r="273" spans="7:7" x14ac:dyDescent="0.2">
      <c r="G273" s="1"/>
    </row>
    <row r="274" spans="7:7" x14ac:dyDescent="0.2">
      <c r="G274" s="1"/>
    </row>
    <row r="275" spans="7:7" x14ac:dyDescent="0.2">
      <c r="G275" s="1"/>
    </row>
    <row r="276" spans="7:7" x14ac:dyDescent="0.2">
      <c r="G276" s="1"/>
    </row>
    <row r="277" spans="7:7" x14ac:dyDescent="0.2">
      <c r="G277" s="1"/>
    </row>
    <row r="278" spans="7:7" x14ac:dyDescent="0.2">
      <c r="G278" s="1"/>
    </row>
    <row r="279" spans="7:7" x14ac:dyDescent="0.2">
      <c r="G279" s="1"/>
    </row>
    <row r="280" spans="7:7" x14ac:dyDescent="0.2">
      <c r="G280" s="1"/>
    </row>
    <row r="281" spans="7:7" x14ac:dyDescent="0.2">
      <c r="G281" s="1"/>
    </row>
    <row r="282" spans="7:7" x14ac:dyDescent="0.2">
      <c r="G282" s="1"/>
    </row>
    <row r="283" spans="7:7" x14ac:dyDescent="0.2">
      <c r="G283" s="1"/>
    </row>
    <row r="284" spans="7:7" x14ac:dyDescent="0.2">
      <c r="G284" s="1"/>
    </row>
    <row r="285" spans="7:7" x14ac:dyDescent="0.2">
      <c r="G285" s="1"/>
    </row>
    <row r="286" spans="7:7" x14ac:dyDescent="0.2">
      <c r="G286" s="1"/>
    </row>
    <row r="287" spans="7:7" x14ac:dyDescent="0.2">
      <c r="G287" s="1"/>
    </row>
    <row r="288" spans="7:7" x14ac:dyDescent="0.2">
      <c r="G288" s="1"/>
    </row>
    <row r="289" spans="7:7" x14ac:dyDescent="0.2">
      <c r="G289" s="1"/>
    </row>
    <row r="290" spans="7:7" x14ac:dyDescent="0.2">
      <c r="G290" s="1"/>
    </row>
    <row r="291" spans="7:7" x14ac:dyDescent="0.2">
      <c r="G291" s="1"/>
    </row>
    <row r="292" spans="7:7" x14ac:dyDescent="0.2">
      <c r="G292" s="1"/>
    </row>
    <row r="293" spans="7:7" x14ac:dyDescent="0.2">
      <c r="G293" s="1"/>
    </row>
    <row r="294" spans="7:7" x14ac:dyDescent="0.2">
      <c r="G294" s="1"/>
    </row>
    <row r="295" spans="7:7" x14ac:dyDescent="0.2">
      <c r="G295" s="1"/>
    </row>
    <row r="296" spans="7:7" x14ac:dyDescent="0.2">
      <c r="G296" s="1"/>
    </row>
    <row r="297" spans="7:7" x14ac:dyDescent="0.2">
      <c r="G297" s="1"/>
    </row>
    <row r="298" spans="7:7" x14ac:dyDescent="0.2">
      <c r="G298" s="1"/>
    </row>
    <row r="299" spans="7:7" x14ac:dyDescent="0.2">
      <c r="G299" s="1"/>
    </row>
    <row r="300" spans="7:7" x14ac:dyDescent="0.2">
      <c r="G300" s="1"/>
    </row>
    <row r="301" spans="7:7" x14ac:dyDescent="0.2">
      <c r="G301" s="1"/>
    </row>
    <row r="302" spans="7:7" x14ac:dyDescent="0.2">
      <c r="G302" s="1"/>
    </row>
    <row r="303" spans="7:7" x14ac:dyDescent="0.2">
      <c r="G303" s="1"/>
    </row>
    <row r="304" spans="7:7" x14ac:dyDescent="0.2">
      <c r="G304" s="1"/>
    </row>
    <row r="305" spans="7:7" x14ac:dyDescent="0.2">
      <c r="G305" s="1"/>
    </row>
    <row r="306" spans="7:7" x14ac:dyDescent="0.2">
      <c r="G306" s="1"/>
    </row>
    <row r="307" spans="7:7" x14ac:dyDescent="0.2">
      <c r="G307" s="1"/>
    </row>
    <row r="308" spans="7:7" x14ac:dyDescent="0.2">
      <c r="G308" s="1"/>
    </row>
    <row r="309" spans="7:7" x14ac:dyDescent="0.2">
      <c r="G309" s="1"/>
    </row>
    <row r="310" spans="7:7" x14ac:dyDescent="0.2">
      <c r="G310" s="1"/>
    </row>
    <row r="311" spans="7:7" x14ac:dyDescent="0.2">
      <c r="G311" s="1"/>
    </row>
    <row r="312" spans="7:7" x14ac:dyDescent="0.2">
      <c r="G312" s="1"/>
    </row>
    <row r="313" spans="7:7" x14ac:dyDescent="0.2">
      <c r="G313" s="1"/>
    </row>
    <row r="314" spans="7:7" x14ac:dyDescent="0.2">
      <c r="G314" s="1"/>
    </row>
    <row r="315" spans="7:7" x14ac:dyDescent="0.2">
      <c r="G315" s="1"/>
    </row>
    <row r="316" spans="7:7" x14ac:dyDescent="0.2">
      <c r="G316" s="1"/>
    </row>
    <row r="317" spans="7:7" x14ac:dyDescent="0.2">
      <c r="G317" s="1"/>
    </row>
    <row r="318" spans="7:7" x14ac:dyDescent="0.2">
      <c r="G318" s="1"/>
    </row>
    <row r="319" spans="7:7" x14ac:dyDescent="0.2">
      <c r="G319" s="1"/>
    </row>
    <row r="320" spans="7:7" x14ac:dyDescent="0.2">
      <c r="G320" s="1"/>
    </row>
    <row r="321" spans="7:7" x14ac:dyDescent="0.2">
      <c r="G321" s="1"/>
    </row>
    <row r="322" spans="7:7" x14ac:dyDescent="0.2">
      <c r="G322" s="1"/>
    </row>
    <row r="323" spans="7:7" x14ac:dyDescent="0.2">
      <c r="G323" s="1"/>
    </row>
    <row r="324" spans="7:7" x14ac:dyDescent="0.2">
      <c r="G324" s="1"/>
    </row>
    <row r="325" spans="7:7" x14ac:dyDescent="0.2">
      <c r="G325" s="1"/>
    </row>
    <row r="326" spans="7:7" x14ac:dyDescent="0.2">
      <c r="G326" s="1"/>
    </row>
    <row r="327" spans="7:7" x14ac:dyDescent="0.2">
      <c r="G327" s="1"/>
    </row>
    <row r="328" spans="7:7" x14ac:dyDescent="0.2">
      <c r="G328" s="1"/>
    </row>
    <row r="329" spans="7:7" x14ac:dyDescent="0.2">
      <c r="G329" s="1"/>
    </row>
    <row r="330" spans="7:7" x14ac:dyDescent="0.2">
      <c r="G330" s="1"/>
    </row>
    <row r="331" spans="7:7" x14ac:dyDescent="0.2">
      <c r="G331" s="1"/>
    </row>
    <row r="332" spans="7:7" x14ac:dyDescent="0.2">
      <c r="G332" s="1"/>
    </row>
    <row r="333" spans="7:7" x14ac:dyDescent="0.2">
      <c r="G333" s="1"/>
    </row>
    <row r="334" spans="7:7" x14ac:dyDescent="0.2">
      <c r="G334" s="1"/>
    </row>
    <row r="335" spans="7:7" x14ac:dyDescent="0.2">
      <c r="G335" s="1"/>
    </row>
    <row r="336" spans="7:7" x14ac:dyDescent="0.2">
      <c r="G336" s="1"/>
    </row>
    <row r="337" spans="7:7" x14ac:dyDescent="0.2">
      <c r="G337" s="1"/>
    </row>
    <row r="338" spans="7:7" x14ac:dyDescent="0.2">
      <c r="G338" s="1"/>
    </row>
    <row r="339" spans="7:7" x14ac:dyDescent="0.2">
      <c r="G339" s="1"/>
    </row>
    <row r="340" spans="7:7" x14ac:dyDescent="0.2">
      <c r="G340" s="1"/>
    </row>
    <row r="341" spans="7:7" x14ac:dyDescent="0.2">
      <c r="G341" s="1"/>
    </row>
    <row r="342" spans="7:7" x14ac:dyDescent="0.2">
      <c r="G342" s="1"/>
    </row>
    <row r="343" spans="7:7" x14ac:dyDescent="0.2">
      <c r="G343" s="1"/>
    </row>
    <row r="344" spans="7:7" x14ac:dyDescent="0.2">
      <c r="G344" s="1"/>
    </row>
    <row r="345" spans="7:7" x14ac:dyDescent="0.2">
      <c r="G345" s="1"/>
    </row>
    <row r="346" spans="7:7" x14ac:dyDescent="0.2">
      <c r="G346" s="1"/>
    </row>
    <row r="347" spans="7:7" x14ac:dyDescent="0.2">
      <c r="G347" s="1"/>
    </row>
    <row r="348" spans="7:7" x14ac:dyDescent="0.2">
      <c r="G348" s="1"/>
    </row>
    <row r="349" spans="7:7" x14ac:dyDescent="0.2">
      <c r="G349" s="1"/>
    </row>
    <row r="350" spans="7:7" x14ac:dyDescent="0.2">
      <c r="G350" s="1"/>
    </row>
    <row r="351" spans="7:7" x14ac:dyDescent="0.2">
      <c r="G351" s="1"/>
    </row>
    <row r="352" spans="7:7" x14ac:dyDescent="0.2">
      <c r="G352" s="1"/>
    </row>
    <row r="353" spans="7:7" x14ac:dyDescent="0.2">
      <c r="G353" s="1"/>
    </row>
    <row r="354" spans="7:7" x14ac:dyDescent="0.2">
      <c r="G354" s="1"/>
    </row>
    <row r="355" spans="7:7" x14ac:dyDescent="0.2">
      <c r="G355" s="1"/>
    </row>
    <row r="356" spans="7:7" x14ac:dyDescent="0.2">
      <c r="G356" s="1"/>
    </row>
    <row r="357" spans="7:7" x14ac:dyDescent="0.2">
      <c r="G357" s="1"/>
    </row>
    <row r="358" spans="7:7" x14ac:dyDescent="0.2">
      <c r="G358" s="1"/>
    </row>
    <row r="359" spans="7:7" x14ac:dyDescent="0.2">
      <c r="G359" s="1"/>
    </row>
    <row r="360" spans="7:7" x14ac:dyDescent="0.2">
      <c r="G360" s="1"/>
    </row>
    <row r="361" spans="7:7" x14ac:dyDescent="0.2">
      <c r="G361" s="1"/>
    </row>
    <row r="362" spans="7:7" x14ac:dyDescent="0.2">
      <c r="G362" s="1"/>
    </row>
    <row r="363" spans="7:7" x14ac:dyDescent="0.2">
      <c r="G363" s="1"/>
    </row>
    <row r="364" spans="7:7" x14ac:dyDescent="0.2">
      <c r="G364" s="1"/>
    </row>
    <row r="365" spans="7:7" x14ac:dyDescent="0.2">
      <c r="G365" s="1"/>
    </row>
    <row r="366" spans="7:7" x14ac:dyDescent="0.2">
      <c r="G366" s="1"/>
    </row>
    <row r="367" spans="7:7" x14ac:dyDescent="0.2">
      <c r="G367" s="1"/>
    </row>
    <row r="368" spans="7:7" x14ac:dyDescent="0.2">
      <c r="G368" s="1"/>
    </row>
    <row r="369" spans="7:7" x14ac:dyDescent="0.2">
      <c r="G369" s="1"/>
    </row>
    <row r="370" spans="7:7" x14ac:dyDescent="0.2">
      <c r="G370" s="1"/>
    </row>
    <row r="371" spans="7:7" x14ac:dyDescent="0.2">
      <c r="G371" s="1"/>
    </row>
    <row r="372" spans="7:7" x14ac:dyDescent="0.2">
      <c r="G372" s="1"/>
    </row>
    <row r="373" spans="7:7" x14ac:dyDescent="0.2">
      <c r="G373" s="1"/>
    </row>
    <row r="374" spans="7:7" x14ac:dyDescent="0.2">
      <c r="G374" s="1"/>
    </row>
    <row r="375" spans="7:7" x14ac:dyDescent="0.2">
      <c r="G375" s="1"/>
    </row>
    <row r="376" spans="7:7" x14ac:dyDescent="0.2">
      <c r="G376" s="1"/>
    </row>
    <row r="377" spans="7:7" x14ac:dyDescent="0.2">
      <c r="G377" s="1"/>
    </row>
    <row r="378" spans="7:7" x14ac:dyDescent="0.2">
      <c r="G378" s="1"/>
    </row>
    <row r="379" spans="7:7" x14ac:dyDescent="0.2">
      <c r="G379" s="1"/>
    </row>
    <row r="380" spans="7:7" x14ac:dyDescent="0.2">
      <c r="G380" s="1"/>
    </row>
    <row r="381" spans="7:7" x14ac:dyDescent="0.2">
      <c r="G381" s="1"/>
    </row>
    <row r="382" spans="7:7" x14ac:dyDescent="0.2">
      <c r="G382" s="1"/>
    </row>
    <row r="383" spans="7:7" x14ac:dyDescent="0.2">
      <c r="G383" s="1"/>
    </row>
    <row r="384" spans="7:7" x14ac:dyDescent="0.2">
      <c r="G384" s="1"/>
    </row>
    <row r="385" spans="7:7" x14ac:dyDescent="0.2">
      <c r="G385" s="1"/>
    </row>
    <row r="386" spans="7:7" x14ac:dyDescent="0.2">
      <c r="G386" s="1"/>
    </row>
    <row r="387" spans="7:7" x14ac:dyDescent="0.2">
      <c r="G387" s="1"/>
    </row>
    <row r="388" spans="7:7" x14ac:dyDescent="0.2">
      <c r="G388" s="1"/>
    </row>
    <row r="389" spans="7:7" x14ac:dyDescent="0.2">
      <c r="G389" s="1"/>
    </row>
    <row r="390" spans="7:7" x14ac:dyDescent="0.2">
      <c r="G390" s="1"/>
    </row>
    <row r="391" spans="7:7" x14ac:dyDescent="0.2">
      <c r="G391" s="1"/>
    </row>
    <row r="392" spans="7:7" x14ac:dyDescent="0.2">
      <c r="G392" s="1"/>
    </row>
    <row r="393" spans="7:7" x14ac:dyDescent="0.2">
      <c r="G393" s="1"/>
    </row>
    <row r="394" spans="7:7" x14ac:dyDescent="0.2">
      <c r="G394" s="1"/>
    </row>
    <row r="395" spans="7:7" x14ac:dyDescent="0.2">
      <c r="G395" s="1"/>
    </row>
    <row r="396" spans="7:7" x14ac:dyDescent="0.2">
      <c r="G396" s="1"/>
    </row>
    <row r="397" spans="7:7" x14ac:dyDescent="0.2">
      <c r="G397" s="1"/>
    </row>
    <row r="398" spans="7:7" x14ac:dyDescent="0.2">
      <c r="G398" s="1"/>
    </row>
    <row r="399" spans="7:7" x14ac:dyDescent="0.2">
      <c r="G399" s="1"/>
    </row>
    <row r="400" spans="7:7" x14ac:dyDescent="0.2">
      <c r="G400" s="1"/>
    </row>
    <row r="401" spans="7:7" x14ac:dyDescent="0.2">
      <c r="G401" s="1"/>
    </row>
    <row r="402" spans="7:7" x14ac:dyDescent="0.2">
      <c r="G402" s="1"/>
    </row>
    <row r="403" spans="7:7" x14ac:dyDescent="0.2">
      <c r="G403" s="1"/>
    </row>
    <row r="404" spans="7:7" x14ac:dyDescent="0.2">
      <c r="G404" s="1"/>
    </row>
    <row r="405" spans="7:7" x14ac:dyDescent="0.2">
      <c r="G405" s="1"/>
    </row>
    <row r="406" spans="7:7" x14ac:dyDescent="0.2">
      <c r="G406" s="1"/>
    </row>
    <row r="407" spans="7:7" x14ac:dyDescent="0.2">
      <c r="G407" s="1"/>
    </row>
    <row r="408" spans="7:7" x14ac:dyDescent="0.2">
      <c r="G408" s="1"/>
    </row>
    <row r="409" spans="7:7" x14ac:dyDescent="0.2">
      <c r="G409" s="1"/>
    </row>
    <row r="410" spans="7:7" x14ac:dyDescent="0.2">
      <c r="G410" s="1"/>
    </row>
    <row r="411" spans="7:7" x14ac:dyDescent="0.2">
      <c r="G411" s="1"/>
    </row>
    <row r="412" spans="7:7" x14ac:dyDescent="0.2">
      <c r="G412" s="1"/>
    </row>
    <row r="413" spans="7:7" x14ac:dyDescent="0.2">
      <c r="G413" s="1"/>
    </row>
    <row r="414" spans="7:7" x14ac:dyDescent="0.2">
      <c r="G414" s="1"/>
    </row>
    <row r="415" spans="7:7" x14ac:dyDescent="0.2">
      <c r="G415" s="1"/>
    </row>
    <row r="416" spans="7:7" x14ac:dyDescent="0.2">
      <c r="G416" s="1"/>
    </row>
    <row r="417" spans="7:7" x14ac:dyDescent="0.2">
      <c r="G417" s="1"/>
    </row>
    <row r="418" spans="7:7" x14ac:dyDescent="0.2">
      <c r="G418" s="1"/>
    </row>
    <row r="419" spans="7:7" x14ac:dyDescent="0.2">
      <c r="G419" s="1"/>
    </row>
    <row r="420" spans="7:7" x14ac:dyDescent="0.2">
      <c r="G420" s="1"/>
    </row>
    <row r="421" spans="7:7" x14ac:dyDescent="0.2">
      <c r="G421" s="1"/>
    </row>
    <row r="422" spans="7:7" x14ac:dyDescent="0.2">
      <c r="G422" s="1"/>
    </row>
    <row r="423" spans="7:7" x14ac:dyDescent="0.2">
      <c r="G423" s="1"/>
    </row>
    <row r="424" spans="7:7" x14ac:dyDescent="0.2">
      <c r="G424" s="1"/>
    </row>
    <row r="425" spans="7:7" x14ac:dyDescent="0.2">
      <c r="G425" s="1"/>
    </row>
    <row r="426" spans="7:7" x14ac:dyDescent="0.2">
      <c r="G426" s="1"/>
    </row>
    <row r="427" spans="7:7" x14ac:dyDescent="0.2">
      <c r="G427" s="1"/>
    </row>
    <row r="428" spans="7:7" x14ac:dyDescent="0.2">
      <c r="G428" s="1"/>
    </row>
    <row r="429" spans="7:7" x14ac:dyDescent="0.2">
      <c r="G429" s="1"/>
    </row>
    <row r="430" spans="7:7" x14ac:dyDescent="0.2">
      <c r="G430" s="1"/>
    </row>
    <row r="431" spans="7:7" x14ac:dyDescent="0.2">
      <c r="G431" s="1"/>
    </row>
    <row r="432" spans="7:7" x14ac:dyDescent="0.2">
      <c r="G432" s="1"/>
    </row>
    <row r="433" spans="7:7" x14ac:dyDescent="0.2">
      <c r="G433" s="1"/>
    </row>
    <row r="434" spans="7:7" x14ac:dyDescent="0.2">
      <c r="G434" s="1"/>
    </row>
    <row r="435" spans="7:7" x14ac:dyDescent="0.2">
      <c r="G435" s="1"/>
    </row>
    <row r="436" spans="7:7" x14ac:dyDescent="0.2">
      <c r="G436" s="1"/>
    </row>
    <row r="437" spans="7:7" x14ac:dyDescent="0.2">
      <c r="G437" s="1"/>
    </row>
    <row r="438" spans="7:7" x14ac:dyDescent="0.2">
      <c r="G438" s="1"/>
    </row>
    <row r="439" spans="7:7" x14ac:dyDescent="0.2">
      <c r="G439" s="1"/>
    </row>
    <row r="440" spans="7:7" x14ac:dyDescent="0.2">
      <c r="G440" s="1"/>
    </row>
    <row r="441" spans="7:7" x14ac:dyDescent="0.2">
      <c r="G441" s="1"/>
    </row>
    <row r="442" spans="7:7" x14ac:dyDescent="0.2">
      <c r="G442" s="1"/>
    </row>
    <row r="443" spans="7:7" x14ac:dyDescent="0.2">
      <c r="G443" s="1"/>
    </row>
    <row r="444" spans="7:7" x14ac:dyDescent="0.2">
      <c r="G444" s="1"/>
    </row>
    <row r="445" spans="7:7" x14ac:dyDescent="0.2">
      <c r="G445" s="1"/>
    </row>
    <row r="446" spans="7:7" x14ac:dyDescent="0.2">
      <c r="G446" s="1"/>
    </row>
    <row r="447" spans="7:7" x14ac:dyDescent="0.2">
      <c r="G447" s="1"/>
    </row>
    <row r="448" spans="7:7" x14ac:dyDescent="0.2">
      <c r="G448" s="1"/>
    </row>
    <row r="449" spans="7:7" x14ac:dyDescent="0.2">
      <c r="G449" s="1"/>
    </row>
    <row r="450" spans="7:7" x14ac:dyDescent="0.2">
      <c r="G450" s="1"/>
    </row>
    <row r="451" spans="7:7" x14ac:dyDescent="0.2">
      <c r="G451" s="1"/>
    </row>
    <row r="452" spans="7:7" x14ac:dyDescent="0.2">
      <c r="G452" s="1"/>
    </row>
    <row r="453" spans="7:7" x14ac:dyDescent="0.2">
      <c r="G453" s="1"/>
    </row>
    <row r="454" spans="7:7" x14ac:dyDescent="0.2">
      <c r="G454" s="1"/>
    </row>
    <row r="455" spans="7:7" x14ac:dyDescent="0.2">
      <c r="G455" s="1"/>
    </row>
    <row r="456" spans="7:7" x14ac:dyDescent="0.2">
      <c r="G456" s="1"/>
    </row>
    <row r="457" spans="7:7" x14ac:dyDescent="0.2">
      <c r="G457" s="1"/>
    </row>
    <row r="458" spans="7:7" x14ac:dyDescent="0.2">
      <c r="G458" s="1"/>
    </row>
    <row r="459" spans="7:7" x14ac:dyDescent="0.2">
      <c r="G459" s="1"/>
    </row>
    <row r="460" spans="7:7" x14ac:dyDescent="0.2">
      <c r="G460" s="1"/>
    </row>
    <row r="461" spans="7:7" x14ac:dyDescent="0.2">
      <c r="G461" s="1"/>
    </row>
    <row r="462" spans="7:7" x14ac:dyDescent="0.2">
      <c r="G462" s="1"/>
    </row>
    <row r="463" spans="7:7" x14ac:dyDescent="0.2">
      <c r="G463" s="1"/>
    </row>
    <row r="464" spans="7:7" x14ac:dyDescent="0.2">
      <c r="G464" s="1"/>
    </row>
    <row r="465" spans="7:7" x14ac:dyDescent="0.2">
      <c r="G465" s="1"/>
    </row>
    <row r="466" spans="7:7" x14ac:dyDescent="0.2">
      <c r="G466" s="1"/>
    </row>
    <row r="467" spans="7:7" x14ac:dyDescent="0.2">
      <c r="G467" s="1"/>
    </row>
    <row r="468" spans="7:7" x14ac:dyDescent="0.2">
      <c r="G468" s="1"/>
    </row>
    <row r="469" spans="7:7" x14ac:dyDescent="0.2">
      <c r="G469" s="1"/>
    </row>
    <row r="470" spans="7:7" x14ac:dyDescent="0.2">
      <c r="G470" s="1"/>
    </row>
    <row r="471" spans="7:7" x14ac:dyDescent="0.2">
      <c r="G471" s="1"/>
    </row>
    <row r="472" spans="7:7" x14ac:dyDescent="0.2">
      <c r="G472" s="1"/>
    </row>
    <row r="473" spans="7:7" x14ac:dyDescent="0.2">
      <c r="G473" s="1"/>
    </row>
    <row r="474" spans="7:7" x14ac:dyDescent="0.2">
      <c r="G474" s="1"/>
    </row>
    <row r="475" spans="7:7" x14ac:dyDescent="0.2">
      <c r="G475" s="1"/>
    </row>
    <row r="476" spans="7:7" x14ac:dyDescent="0.2">
      <c r="G476" s="1"/>
    </row>
    <row r="477" spans="7:7" x14ac:dyDescent="0.2">
      <c r="G477" s="1"/>
    </row>
    <row r="478" spans="7:7" x14ac:dyDescent="0.2">
      <c r="G478" s="1"/>
    </row>
    <row r="479" spans="7:7" x14ac:dyDescent="0.2">
      <c r="G479" s="1"/>
    </row>
    <row r="480" spans="7:7" x14ac:dyDescent="0.2">
      <c r="G480" s="1"/>
    </row>
    <row r="481" spans="7:7" x14ac:dyDescent="0.2">
      <c r="G481" s="1"/>
    </row>
    <row r="482" spans="7:7" x14ac:dyDescent="0.2">
      <c r="G482" s="1"/>
    </row>
    <row r="483" spans="7:7" x14ac:dyDescent="0.2">
      <c r="G483" s="1"/>
    </row>
    <row r="484" spans="7:7" x14ac:dyDescent="0.2">
      <c r="G484" s="1"/>
    </row>
    <row r="485" spans="7:7" x14ac:dyDescent="0.2">
      <c r="G485" s="1"/>
    </row>
    <row r="486" spans="7:7" x14ac:dyDescent="0.2">
      <c r="G486" s="1"/>
    </row>
    <row r="487" spans="7:7" x14ac:dyDescent="0.2">
      <c r="G487" s="1"/>
    </row>
    <row r="488" spans="7:7" x14ac:dyDescent="0.2">
      <c r="G488" s="1"/>
    </row>
    <row r="489" spans="7:7" x14ac:dyDescent="0.2">
      <c r="G489" s="1"/>
    </row>
    <row r="490" spans="7:7" x14ac:dyDescent="0.2">
      <c r="G490" s="1"/>
    </row>
    <row r="491" spans="7:7" x14ac:dyDescent="0.2">
      <c r="G491" s="1"/>
    </row>
    <row r="492" spans="7:7" x14ac:dyDescent="0.2">
      <c r="G492" s="1"/>
    </row>
    <row r="493" spans="7:7" x14ac:dyDescent="0.2">
      <c r="G493" s="1"/>
    </row>
    <row r="494" spans="7:7" x14ac:dyDescent="0.2">
      <c r="G494" s="1"/>
    </row>
    <row r="495" spans="7:7" x14ac:dyDescent="0.2">
      <c r="G495" s="1"/>
    </row>
    <row r="496" spans="7:7" x14ac:dyDescent="0.2">
      <c r="G496" s="1"/>
    </row>
    <row r="497" spans="7:7" x14ac:dyDescent="0.2">
      <c r="G497" s="1"/>
    </row>
    <row r="498" spans="7:7" x14ac:dyDescent="0.2">
      <c r="G498" s="1"/>
    </row>
    <row r="499" spans="7:7" x14ac:dyDescent="0.2">
      <c r="G499" s="1"/>
    </row>
    <row r="500" spans="7:7" x14ac:dyDescent="0.2">
      <c r="G500" s="1"/>
    </row>
    <row r="501" spans="7:7" x14ac:dyDescent="0.2">
      <c r="G501" s="1"/>
    </row>
    <row r="502" spans="7:7" x14ac:dyDescent="0.2">
      <c r="G502" s="1"/>
    </row>
    <row r="503" spans="7:7" x14ac:dyDescent="0.2">
      <c r="G503" s="1"/>
    </row>
    <row r="504" spans="7:7" x14ac:dyDescent="0.2">
      <c r="G504" s="1"/>
    </row>
    <row r="505" spans="7:7" x14ac:dyDescent="0.2">
      <c r="G505" s="1"/>
    </row>
    <row r="506" spans="7:7" x14ac:dyDescent="0.2">
      <c r="G506" s="1"/>
    </row>
    <row r="507" spans="7:7" x14ac:dyDescent="0.2">
      <c r="G507" s="1"/>
    </row>
    <row r="508" spans="7:7" x14ac:dyDescent="0.2">
      <c r="G508" s="1"/>
    </row>
    <row r="509" spans="7:7" x14ac:dyDescent="0.2">
      <c r="G509" s="1"/>
    </row>
    <row r="510" spans="7:7" x14ac:dyDescent="0.2">
      <c r="G510" s="1"/>
    </row>
    <row r="511" spans="7:7" x14ac:dyDescent="0.2">
      <c r="G511" s="1"/>
    </row>
    <row r="512" spans="7:7" x14ac:dyDescent="0.2">
      <c r="G512" s="1"/>
    </row>
    <row r="513" spans="7:7" x14ac:dyDescent="0.2">
      <c r="G513" s="1"/>
    </row>
    <row r="514" spans="7:7" x14ac:dyDescent="0.2">
      <c r="G514" s="1"/>
    </row>
    <row r="515" spans="7:7" x14ac:dyDescent="0.2">
      <c r="G515" s="1"/>
    </row>
    <row r="516" spans="7:7" x14ac:dyDescent="0.2">
      <c r="G516" s="1"/>
    </row>
    <row r="517" spans="7:7" x14ac:dyDescent="0.2">
      <c r="G517" s="1"/>
    </row>
    <row r="518" spans="7:7" x14ac:dyDescent="0.2">
      <c r="G518" s="1"/>
    </row>
    <row r="519" spans="7:7" x14ac:dyDescent="0.2">
      <c r="G519" s="1"/>
    </row>
    <row r="520" spans="7:7" x14ac:dyDescent="0.2">
      <c r="G520" s="1"/>
    </row>
    <row r="521" spans="7:7" x14ac:dyDescent="0.2">
      <c r="G521" s="1"/>
    </row>
    <row r="522" spans="7:7" x14ac:dyDescent="0.2">
      <c r="G522" s="1"/>
    </row>
    <row r="523" spans="7:7" x14ac:dyDescent="0.2">
      <c r="G523" s="1"/>
    </row>
    <row r="524" spans="7:7" x14ac:dyDescent="0.2">
      <c r="G524" s="1"/>
    </row>
    <row r="525" spans="7:7" x14ac:dyDescent="0.2">
      <c r="G525" s="1"/>
    </row>
    <row r="526" spans="7:7" x14ac:dyDescent="0.2">
      <c r="G526" s="1"/>
    </row>
    <row r="527" spans="7:7" x14ac:dyDescent="0.2">
      <c r="G527" s="1"/>
    </row>
    <row r="528" spans="7:7" x14ac:dyDescent="0.2">
      <c r="G528" s="1"/>
    </row>
    <row r="529" spans="7:7" x14ac:dyDescent="0.2">
      <c r="G529" s="1"/>
    </row>
    <row r="530" spans="7:7" x14ac:dyDescent="0.2">
      <c r="G530" s="1"/>
    </row>
    <row r="531" spans="7:7" x14ac:dyDescent="0.2">
      <c r="G531" s="1"/>
    </row>
    <row r="532" spans="7:7" x14ac:dyDescent="0.2">
      <c r="G532" s="1"/>
    </row>
    <row r="533" spans="7:7" x14ac:dyDescent="0.2">
      <c r="G533" s="1"/>
    </row>
    <row r="534" spans="7:7" x14ac:dyDescent="0.2">
      <c r="G534" s="1"/>
    </row>
    <row r="535" spans="7:7" x14ac:dyDescent="0.2">
      <c r="G535" s="1"/>
    </row>
    <row r="536" spans="7:7" x14ac:dyDescent="0.2">
      <c r="G536" s="1"/>
    </row>
    <row r="537" spans="7:7" x14ac:dyDescent="0.2">
      <c r="G537" s="1"/>
    </row>
    <row r="538" spans="7:7" x14ac:dyDescent="0.2">
      <c r="G538" s="1"/>
    </row>
    <row r="539" spans="7:7" x14ac:dyDescent="0.2">
      <c r="G539" s="1"/>
    </row>
    <row r="540" spans="7:7" x14ac:dyDescent="0.2">
      <c r="G540" s="1"/>
    </row>
    <row r="541" spans="7:7" x14ac:dyDescent="0.2">
      <c r="G541" s="1"/>
    </row>
    <row r="542" spans="7:7" x14ac:dyDescent="0.2">
      <c r="G542" s="1"/>
    </row>
    <row r="543" spans="7:7" x14ac:dyDescent="0.2">
      <c r="G543" s="1"/>
    </row>
    <row r="544" spans="7:7" x14ac:dyDescent="0.2">
      <c r="G544" s="1"/>
    </row>
    <row r="545" spans="7:7" x14ac:dyDescent="0.2">
      <c r="G545" s="1"/>
    </row>
    <row r="546" spans="7:7" x14ac:dyDescent="0.2">
      <c r="G546" s="1"/>
    </row>
    <row r="547" spans="7:7" x14ac:dyDescent="0.2">
      <c r="G547" s="1"/>
    </row>
    <row r="548" spans="7:7" x14ac:dyDescent="0.2">
      <c r="G548" s="1"/>
    </row>
    <row r="549" spans="7:7" x14ac:dyDescent="0.2">
      <c r="G549" s="1"/>
    </row>
    <row r="550" spans="7:7" x14ac:dyDescent="0.2">
      <c r="G550" s="1"/>
    </row>
    <row r="551" spans="7:7" x14ac:dyDescent="0.2">
      <c r="G551" s="1"/>
    </row>
    <row r="552" spans="7:7" x14ac:dyDescent="0.2">
      <c r="G552" s="1"/>
    </row>
    <row r="553" spans="7:7" x14ac:dyDescent="0.2">
      <c r="G553" s="1"/>
    </row>
    <row r="554" spans="7:7" x14ac:dyDescent="0.2">
      <c r="G554" s="1"/>
    </row>
    <row r="555" spans="7:7" x14ac:dyDescent="0.2">
      <c r="G555" s="1"/>
    </row>
    <row r="556" spans="7:7" x14ac:dyDescent="0.2">
      <c r="G556" s="1"/>
    </row>
    <row r="557" spans="7:7" x14ac:dyDescent="0.2">
      <c r="G557" s="1"/>
    </row>
    <row r="558" spans="7:7" x14ac:dyDescent="0.2">
      <c r="G558" s="1"/>
    </row>
    <row r="559" spans="7:7" x14ac:dyDescent="0.2">
      <c r="G559" s="1"/>
    </row>
    <row r="560" spans="7:7" x14ac:dyDescent="0.2">
      <c r="G560" s="1"/>
    </row>
    <row r="561" spans="7:7" x14ac:dyDescent="0.2">
      <c r="G561" s="1"/>
    </row>
    <row r="562" spans="7:7" x14ac:dyDescent="0.2">
      <c r="G562" s="1"/>
    </row>
    <row r="563" spans="7:7" x14ac:dyDescent="0.2">
      <c r="G563" s="1"/>
    </row>
    <row r="564" spans="7:7" x14ac:dyDescent="0.2">
      <c r="G564" s="1"/>
    </row>
    <row r="565" spans="7:7" x14ac:dyDescent="0.2">
      <c r="G565" s="1"/>
    </row>
    <row r="566" spans="7:7" x14ac:dyDescent="0.2">
      <c r="G566" s="1"/>
    </row>
    <row r="567" spans="7:7" x14ac:dyDescent="0.2">
      <c r="G567" s="1"/>
    </row>
    <row r="568" spans="7:7" x14ac:dyDescent="0.2">
      <c r="G568" s="1"/>
    </row>
    <row r="569" spans="7:7" x14ac:dyDescent="0.2">
      <c r="G569" s="1"/>
    </row>
    <row r="570" spans="7:7" x14ac:dyDescent="0.2">
      <c r="G570" s="1"/>
    </row>
    <row r="571" spans="7:7" x14ac:dyDescent="0.2">
      <c r="G571" s="1"/>
    </row>
    <row r="572" spans="7:7" x14ac:dyDescent="0.2">
      <c r="G572" s="1"/>
    </row>
    <row r="573" spans="7:7" x14ac:dyDescent="0.2">
      <c r="G573" s="1"/>
    </row>
    <row r="574" spans="7:7" x14ac:dyDescent="0.2">
      <c r="G574" s="1"/>
    </row>
    <row r="575" spans="7:7" x14ac:dyDescent="0.2">
      <c r="G575" s="1"/>
    </row>
    <row r="576" spans="7:7" x14ac:dyDescent="0.2">
      <c r="G576" s="1"/>
    </row>
    <row r="577" spans="7:7" x14ac:dyDescent="0.2">
      <c r="G577" s="1"/>
    </row>
    <row r="578" spans="7:7" x14ac:dyDescent="0.2">
      <c r="G578" s="1"/>
    </row>
    <row r="579" spans="7:7" x14ac:dyDescent="0.2">
      <c r="G579" s="1"/>
    </row>
    <row r="580" spans="7:7" x14ac:dyDescent="0.2">
      <c r="G580" s="1"/>
    </row>
    <row r="581" spans="7:7" x14ac:dyDescent="0.2">
      <c r="G581" s="1"/>
    </row>
    <row r="582" spans="7:7" x14ac:dyDescent="0.2">
      <c r="G582" s="1"/>
    </row>
    <row r="583" spans="7:7" x14ac:dyDescent="0.2">
      <c r="G583" s="1"/>
    </row>
    <row r="584" spans="7:7" x14ac:dyDescent="0.2">
      <c r="G584" s="1"/>
    </row>
    <row r="585" spans="7:7" x14ac:dyDescent="0.2">
      <c r="G585" s="1"/>
    </row>
    <row r="586" spans="7:7" x14ac:dyDescent="0.2">
      <c r="G586" s="1"/>
    </row>
    <row r="587" spans="7:7" x14ac:dyDescent="0.2">
      <c r="G587" s="1"/>
    </row>
    <row r="588" spans="7:7" x14ac:dyDescent="0.2">
      <c r="G588" s="1"/>
    </row>
    <row r="589" spans="7:7" x14ac:dyDescent="0.2">
      <c r="G589" s="1"/>
    </row>
    <row r="590" spans="7:7" x14ac:dyDescent="0.2">
      <c r="G590" s="1"/>
    </row>
    <row r="591" spans="7:7" x14ac:dyDescent="0.2">
      <c r="G591" s="1"/>
    </row>
    <row r="592" spans="7:7" x14ac:dyDescent="0.2">
      <c r="G592" s="1"/>
    </row>
    <row r="593" spans="7:7" x14ac:dyDescent="0.2">
      <c r="G593" s="1"/>
    </row>
    <row r="594" spans="7:7" x14ac:dyDescent="0.2">
      <c r="G594" s="1"/>
    </row>
    <row r="595" spans="7:7" x14ac:dyDescent="0.2">
      <c r="G595" s="1"/>
    </row>
    <row r="596" spans="7:7" x14ac:dyDescent="0.2">
      <c r="G596" s="1"/>
    </row>
    <row r="597" spans="7:7" x14ac:dyDescent="0.2">
      <c r="G597" s="1"/>
    </row>
    <row r="598" spans="7:7" x14ac:dyDescent="0.2">
      <c r="G598" s="1"/>
    </row>
    <row r="599" spans="7:7" x14ac:dyDescent="0.2">
      <c r="G599" s="1"/>
    </row>
    <row r="600" spans="7:7" x14ac:dyDescent="0.2">
      <c r="G600" s="1"/>
    </row>
    <row r="601" spans="7:7" x14ac:dyDescent="0.2">
      <c r="G601" s="1"/>
    </row>
    <row r="602" spans="7:7" x14ac:dyDescent="0.2">
      <c r="G602" s="1"/>
    </row>
    <row r="603" spans="7:7" x14ac:dyDescent="0.2">
      <c r="G603" s="1"/>
    </row>
    <row r="604" spans="7:7" x14ac:dyDescent="0.2">
      <c r="G604" s="1"/>
    </row>
    <row r="605" spans="7:7" x14ac:dyDescent="0.2">
      <c r="G605" s="1"/>
    </row>
    <row r="606" spans="7:7" x14ac:dyDescent="0.2">
      <c r="G606" s="1"/>
    </row>
    <row r="607" spans="7:7" x14ac:dyDescent="0.2">
      <c r="G607" s="1"/>
    </row>
    <row r="608" spans="7:7" x14ac:dyDescent="0.2">
      <c r="G608" s="1"/>
    </row>
    <row r="609" spans="7:7" x14ac:dyDescent="0.2">
      <c r="G609" s="1"/>
    </row>
    <row r="610" spans="7:7" x14ac:dyDescent="0.2">
      <c r="G610" s="1"/>
    </row>
    <row r="611" spans="7:7" x14ac:dyDescent="0.2">
      <c r="G611" s="1"/>
    </row>
    <row r="612" spans="7:7" x14ac:dyDescent="0.2">
      <c r="G612" s="1"/>
    </row>
    <row r="613" spans="7:7" x14ac:dyDescent="0.2">
      <c r="G613" s="1"/>
    </row>
    <row r="614" spans="7:7" x14ac:dyDescent="0.2">
      <c r="G614" s="1"/>
    </row>
    <row r="615" spans="7:7" x14ac:dyDescent="0.2">
      <c r="G615" s="1"/>
    </row>
    <row r="616" spans="7:7" x14ac:dyDescent="0.2">
      <c r="G616" s="1"/>
    </row>
    <row r="617" spans="7:7" x14ac:dyDescent="0.2">
      <c r="G617" s="1"/>
    </row>
    <row r="618" spans="7:7" x14ac:dyDescent="0.2">
      <c r="G618" s="1"/>
    </row>
    <row r="619" spans="7:7" x14ac:dyDescent="0.2">
      <c r="G619" s="1"/>
    </row>
    <row r="620" spans="7:7" x14ac:dyDescent="0.2">
      <c r="G620" s="1"/>
    </row>
    <row r="621" spans="7:7" x14ac:dyDescent="0.2">
      <c r="G621" s="1"/>
    </row>
    <row r="622" spans="7:7" x14ac:dyDescent="0.2">
      <c r="G622" s="1"/>
    </row>
    <row r="623" spans="7:7" x14ac:dyDescent="0.2">
      <c r="G623" s="1"/>
    </row>
    <row r="624" spans="7:7" x14ac:dyDescent="0.2">
      <c r="G624" s="1"/>
    </row>
    <row r="625" spans="7:7" x14ac:dyDescent="0.2">
      <c r="G625" s="1"/>
    </row>
    <row r="626" spans="7:7" x14ac:dyDescent="0.2">
      <c r="G626" s="1"/>
    </row>
    <row r="627" spans="7:7" x14ac:dyDescent="0.2">
      <c r="G627" s="1"/>
    </row>
    <row r="628" spans="7:7" x14ac:dyDescent="0.2">
      <c r="G628" s="1"/>
    </row>
    <row r="629" spans="7:7" x14ac:dyDescent="0.2">
      <c r="G629" s="1"/>
    </row>
    <row r="630" spans="7:7" x14ac:dyDescent="0.2">
      <c r="G630" s="1"/>
    </row>
    <row r="631" spans="7:7" x14ac:dyDescent="0.2">
      <c r="G631" s="1"/>
    </row>
    <row r="632" spans="7:7" x14ac:dyDescent="0.2">
      <c r="G632" s="1"/>
    </row>
    <row r="633" spans="7:7" x14ac:dyDescent="0.2">
      <c r="G633" s="1"/>
    </row>
    <row r="634" spans="7:7" x14ac:dyDescent="0.2">
      <c r="G634" s="1"/>
    </row>
    <row r="635" spans="7:7" x14ac:dyDescent="0.2">
      <c r="G635" s="1"/>
    </row>
    <row r="636" spans="7:7" x14ac:dyDescent="0.2">
      <c r="G636" s="1"/>
    </row>
    <row r="637" spans="7:7" x14ac:dyDescent="0.2">
      <c r="G637" s="1"/>
    </row>
    <row r="638" spans="7:7" x14ac:dyDescent="0.2">
      <c r="G638" s="1"/>
    </row>
    <row r="639" spans="7:7" x14ac:dyDescent="0.2">
      <c r="G639" s="1"/>
    </row>
    <row r="640" spans="7:7" x14ac:dyDescent="0.2">
      <c r="G640" s="1"/>
    </row>
    <row r="641" spans="7:7" x14ac:dyDescent="0.2">
      <c r="G641" s="1"/>
    </row>
    <row r="642" spans="7:7" x14ac:dyDescent="0.2">
      <c r="G642" s="1"/>
    </row>
    <row r="643" spans="7:7" x14ac:dyDescent="0.2">
      <c r="G643" s="1"/>
    </row>
    <row r="644" spans="7:7" x14ac:dyDescent="0.2">
      <c r="G644" s="1"/>
    </row>
    <row r="645" spans="7:7" x14ac:dyDescent="0.2">
      <c r="G645" s="1"/>
    </row>
    <row r="646" spans="7:7" x14ac:dyDescent="0.2">
      <c r="G646" s="1"/>
    </row>
    <row r="647" spans="7:7" x14ac:dyDescent="0.2">
      <c r="G647" s="1"/>
    </row>
    <row r="648" spans="7:7" x14ac:dyDescent="0.2">
      <c r="G648" s="1"/>
    </row>
    <row r="649" spans="7:7" x14ac:dyDescent="0.2">
      <c r="G649" s="1"/>
    </row>
    <row r="650" spans="7:7" x14ac:dyDescent="0.2">
      <c r="G650" s="1"/>
    </row>
    <row r="651" spans="7:7" x14ac:dyDescent="0.2">
      <c r="G651" s="1"/>
    </row>
    <row r="652" spans="7:7" x14ac:dyDescent="0.2">
      <c r="G652" s="1"/>
    </row>
    <row r="653" spans="7:7" x14ac:dyDescent="0.2">
      <c r="G653" s="1"/>
    </row>
    <row r="654" spans="7:7" x14ac:dyDescent="0.2">
      <c r="G654" s="1"/>
    </row>
    <row r="655" spans="7:7" x14ac:dyDescent="0.2">
      <c r="G655" s="1"/>
    </row>
    <row r="656" spans="7:7" x14ac:dyDescent="0.2">
      <c r="G656" s="1"/>
    </row>
    <row r="657" spans="7:7" x14ac:dyDescent="0.2">
      <c r="G657" s="1"/>
    </row>
    <row r="658" spans="7:7" x14ac:dyDescent="0.2">
      <c r="G658" s="1"/>
    </row>
    <row r="659" spans="7:7" x14ac:dyDescent="0.2">
      <c r="G659" s="1"/>
    </row>
    <row r="660" spans="7:7" x14ac:dyDescent="0.2">
      <c r="G660" s="1"/>
    </row>
    <row r="661" spans="7:7" x14ac:dyDescent="0.2">
      <c r="G661" s="1"/>
    </row>
    <row r="662" spans="7:7" x14ac:dyDescent="0.2">
      <c r="G662" s="1"/>
    </row>
    <row r="663" spans="7:7" x14ac:dyDescent="0.2">
      <c r="G663" s="1"/>
    </row>
    <row r="664" spans="7:7" x14ac:dyDescent="0.2">
      <c r="G664" s="1"/>
    </row>
    <row r="665" spans="7:7" x14ac:dyDescent="0.2">
      <c r="G665" s="1"/>
    </row>
    <row r="666" spans="7:7" x14ac:dyDescent="0.2">
      <c r="G666" s="1"/>
    </row>
    <row r="667" spans="7:7" x14ac:dyDescent="0.2">
      <c r="G667" s="1"/>
    </row>
    <row r="668" spans="7:7" x14ac:dyDescent="0.2">
      <c r="G668" s="1"/>
    </row>
    <row r="669" spans="7:7" x14ac:dyDescent="0.2">
      <c r="G669" s="1"/>
    </row>
    <row r="670" spans="7:7" x14ac:dyDescent="0.2">
      <c r="G670" s="1"/>
    </row>
    <row r="671" spans="7:7" x14ac:dyDescent="0.2">
      <c r="G671" s="1"/>
    </row>
    <row r="672" spans="7:7" x14ac:dyDescent="0.2">
      <c r="G672" s="1"/>
    </row>
    <row r="673" spans="7:7" x14ac:dyDescent="0.2">
      <c r="G673" s="1"/>
    </row>
    <row r="674" spans="7:7" x14ac:dyDescent="0.2">
      <c r="G674" s="1"/>
    </row>
    <row r="675" spans="7:7" x14ac:dyDescent="0.2">
      <c r="G675" s="1"/>
    </row>
    <row r="676" spans="7:7" x14ac:dyDescent="0.2">
      <c r="G676" s="1"/>
    </row>
    <row r="677" spans="7:7" x14ac:dyDescent="0.2">
      <c r="G677" s="1"/>
    </row>
    <row r="678" spans="7:7" x14ac:dyDescent="0.2">
      <c r="G678" s="1"/>
    </row>
    <row r="679" spans="7:7" x14ac:dyDescent="0.2">
      <c r="G679" s="1"/>
    </row>
    <row r="680" spans="7:7" x14ac:dyDescent="0.2">
      <c r="G680" s="1"/>
    </row>
    <row r="681" spans="7:7" x14ac:dyDescent="0.2">
      <c r="G681" s="1"/>
    </row>
    <row r="682" spans="7:7" x14ac:dyDescent="0.2">
      <c r="G682" s="1"/>
    </row>
    <row r="683" spans="7:7" x14ac:dyDescent="0.2">
      <c r="G683" s="1"/>
    </row>
    <row r="684" spans="7:7" x14ac:dyDescent="0.2">
      <c r="G684" s="1"/>
    </row>
    <row r="685" spans="7:7" x14ac:dyDescent="0.2">
      <c r="G685" s="1"/>
    </row>
    <row r="686" spans="7:7" x14ac:dyDescent="0.2">
      <c r="G686" s="1"/>
    </row>
    <row r="687" spans="7:7" x14ac:dyDescent="0.2">
      <c r="G687" s="1"/>
    </row>
    <row r="688" spans="7:7" x14ac:dyDescent="0.2">
      <c r="G688" s="1"/>
    </row>
    <row r="689" spans="7:7" x14ac:dyDescent="0.2">
      <c r="G689" s="1"/>
    </row>
    <row r="690" spans="7:7" x14ac:dyDescent="0.2">
      <c r="G690" s="1"/>
    </row>
    <row r="691" spans="7:7" x14ac:dyDescent="0.2">
      <c r="G691" s="1"/>
    </row>
    <row r="692" spans="7:7" x14ac:dyDescent="0.2">
      <c r="G692" s="1"/>
    </row>
    <row r="693" spans="7:7" x14ac:dyDescent="0.2">
      <c r="G693" s="1"/>
    </row>
    <row r="694" spans="7:7" x14ac:dyDescent="0.2">
      <c r="G694" s="1"/>
    </row>
    <row r="695" spans="7:7" x14ac:dyDescent="0.2">
      <c r="G695" s="1"/>
    </row>
    <row r="696" spans="7:7" x14ac:dyDescent="0.2">
      <c r="G696" s="1"/>
    </row>
    <row r="697" spans="7:7" x14ac:dyDescent="0.2">
      <c r="G697" s="1"/>
    </row>
    <row r="698" spans="7:7" x14ac:dyDescent="0.2">
      <c r="G698" s="1"/>
    </row>
    <row r="699" spans="7:7" x14ac:dyDescent="0.2">
      <c r="G699" s="1"/>
    </row>
    <row r="700" spans="7:7" x14ac:dyDescent="0.2">
      <c r="G700" s="1"/>
    </row>
    <row r="701" spans="7:7" x14ac:dyDescent="0.2">
      <c r="G701" s="1"/>
    </row>
    <row r="702" spans="7:7" x14ac:dyDescent="0.2">
      <c r="G702" s="1"/>
    </row>
    <row r="703" spans="7:7" x14ac:dyDescent="0.2">
      <c r="G703" s="1"/>
    </row>
    <row r="704" spans="7:7" x14ac:dyDescent="0.2">
      <c r="G704" s="1"/>
    </row>
    <row r="705" spans="7:7" x14ac:dyDescent="0.2">
      <c r="G705" s="1"/>
    </row>
    <row r="706" spans="7:7" x14ac:dyDescent="0.2">
      <c r="G706" s="1"/>
    </row>
    <row r="707" spans="7:7" x14ac:dyDescent="0.2">
      <c r="G707" s="1"/>
    </row>
    <row r="708" spans="7:7" x14ac:dyDescent="0.2">
      <c r="G708" s="1"/>
    </row>
    <row r="709" spans="7:7" x14ac:dyDescent="0.2">
      <c r="G709" s="1"/>
    </row>
    <row r="710" spans="7:7" x14ac:dyDescent="0.2">
      <c r="G710" s="1"/>
    </row>
    <row r="711" spans="7:7" x14ac:dyDescent="0.2">
      <c r="G711" s="1"/>
    </row>
    <row r="712" spans="7:7" x14ac:dyDescent="0.2">
      <c r="G712" s="1"/>
    </row>
    <row r="713" spans="7:7" x14ac:dyDescent="0.2">
      <c r="G713" s="1"/>
    </row>
    <row r="714" spans="7:7" x14ac:dyDescent="0.2">
      <c r="G714" s="1"/>
    </row>
    <row r="715" spans="7:7" x14ac:dyDescent="0.2">
      <c r="G715" s="1"/>
    </row>
    <row r="716" spans="7:7" x14ac:dyDescent="0.2">
      <c r="G716" s="1"/>
    </row>
    <row r="717" spans="7:7" x14ac:dyDescent="0.2">
      <c r="G717" s="1"/>
    </row>
    <row r="718" spans="7:7" x14ac:dyDescent="0.2">
      <c r="G718" s="1"/>
    </row>
    <row r="719" spans="7:7" x14ac:dyDescent="0.2">
      <c r="G719" s="1"/>
    </row>
    <row r="720" spans="7:7" x14ac:dyDescent="0.2">
      <c r="G720" s="1"/>
    </row>
    <row r="721" spans="7:7" x14ac:dyDescent="0.2">
      <c r="G721" s="1"/>
    </row>
    <row r="722" spans="7:7" x14ac:dyDescent="0.2">
      <c r="G722" s="1"/>
    </row>
    <row r="723" spans="7:7" x14ac:dyDescent="0.2">
      <c r="G723" s="1"/>
    </row>
    <row r="724" spans="7:7" x14ac:dyDescent="0.2">
      <c r="G724" s="1"/>
    </row>
    <row r="725" spans="7:7" x14ac:dyDescent="0.2">
      <c r="G725" s="1"/>
    </row>
    <row r="726" spans="7:7" x14ac:dyDescent="0.2">
      <c r="G726" s="1"/>
    </row>
    <row r="727" spans="7:7" x14ac:dyDescent="0.2">
      <c r="G727" s="1"/>
    </row>
    <row r="728" spans="7:7" x14ac:dyDescent="0.2">
      <c r="G728" s="1"/>
    </row>
    <row r="729" spans="7:7" x14ac:dyDescent="0.2">
      <c r="G729" s="1"/>
    </row>
    <row r="730" spans="7:7" x14ac:dyDescent="0.2">
      <c r="G730" s="1"/>
    </row>
    <row r="731" spans="7:7" x14ac:dyDescent="0.2">
      <c r="G731" s="1"/>
    </row>
    <row r="732" spans="7:7" x14ac:dyDescent="0.2">
      <c r="G732" s="1"/>
    </row>
    <row r="733" spans="7:7" x14ac:dyDescent="0.2">
      <c r="G733" s="1"/>
    </row>
  </sheetData>
  <mergeCells count="2">
    <mergeCell ref="A1:B1"/>
    <mergeCell ref="A2:B2"/>
  </mergeCells>
  <printOptions horizontalCentered="1"/>
  <pageMargins left="0.5" right="0.5" top="0.9" bottom="0.5" header="0.3" footer="0.25"/>
  <pageSetup paperSize="5" scale="75" orientation="landscape" r:id="rId1"/>
  <headerFooter alignWithMargins="0">
    <oddHeader>&amp;C&amp;20FY2019-20 Charter School Funding (Debt Service &amp; Cap. Outlay)
Initial Local Revenue Representation per Pupil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EI17"/>
  <sheetViews>
    <sheetView zoomScaleNormal="100" zoomScaleSheetLayoutView="100" workbookViewId="0">
      <pane xSplit="2" ySplit="3" topLeftCell="C7" activePane="bottomRight" state="frozen"/>
      <selection sqref="A1:K1"/>
      <selection pane="topRight" sqref="A1:K1"/>
      <selection pane="bottomLeft" sqref="A1:K1"/>
      <selection pane="bottomRight" activeCell="C7" sqref="C7"/>
    </sheetView>
  </sheetViews>
  <sheetFormatPr defaultColWidth="10" defaultRowHeight="12.75" x14ac:dyDescent="0.2"/>
  <cols>
    <col min="1" max="1" width="4.5703125" style="5" bestFit="1" customWidth="1"/>
    <col min="2" max="2" width="17" style="45" bestFit="1" customWidth="1"/>
    <col min="3" max="3" width="12" style="22" bestFit="1" customWidth="1"/>
    <col min="4" max="6" width="11.7109375" style="22" bestFit="1" customWidth="1"/>
    <col min="7" max="7" width="12" style="22" bestFit="1" customWidth="1"/>
    <col min="8" max="8" width="12.5703125" style="22" bestFit="1" customWidth="1"/>
    <col min="9" max="9" width="11.42578125" style="22" bestFit="1" customWidth="1"/>
    <col min="10" max="10" width="11.7109375" style="22" bestFit="1" customWidth="1"/>
    <col min="11" max="11" width="12" style="5" bestFit="1" customWidth="1"/>
    <col min="12" max="14" width="11.7109375" style="5" bestFit="1" customWidth="1"/>
    <col min="15" max="15" width="13.42578125" style="5" bestFit="1" customWidth="1"/>
    <col min="16" max="16" width="12.5703125" style="5" bestFit="1" customWidth="1"/>
    <col min="17" max="17" width="11.42578125" style="5" bestFit="1" customWidth="1"/>
    <col min="18" max="18" width="13.42578125" style="5" bestFit="1" customWidth="1"/>
    <col min="19" max="19" width="12" style="5" bestFit="1" customWidth="1"/>
    <col min="20" max="22" width="11.7109375" style="5" bestFit="1" customWidth="1"/>
    <col min="23" max="23" width="12" style="5" bestFit="1" customWidth="1"/>
    <col min="24" max="24" width="12.5703125" style="5" bestFit="1" customWidth="1"/>
    <col min="25" max="25" width="11.42578125" style="5" bestFit="1" customWidth="1"/>
    <col min="26" max="26" width="11.7109375" style="5" bestFit="1" customWidth="1"/>
    <col min="27" max="27" width="12" style="5" bestFit="1" customWidth="1"/>
    <col min="28" max="30" width="11.7109375" style="5" bestFit="1" customWidth="1"/>
    <col min="31" max="31" width="12" style="5" bestFit="1" customWidth="1"/>
    <col min="32" max="32" width="12.5703125" style="5" bestFit="1" customWidth="1"/>
    <col min="33" max="33" width="11.42578125" style="5" bestFit="1" customWidth="1"/>
    <col min="34" max="34" width="11.28515625" style="5" bestFit="1" customWidth="1"/>
    <col min="35" max="35" width="12" style="5" bestFit="1" customWidth="1"/>
    <col min="36" max="38" width="11.7109375" style="5" bestFit="1" customWidth="1"/>
    <col min="39" max="39" width="12" style="5" bestFit="1" customWidth="1"/>
    <col min="40" max="40" width="12.5703125" style="5" bestFit="1" customWidth="1"/>
    <col min="41" max="41" width="11.42578125" style="5" bestFit="1" customWidth="1"/>
    <col min="42" max="42" width="11.28515625" style="5" bestFit="1" customWidth="1"/>
    <col min="43" max="43" width="12" style="5" bestFit="1" customWidth="1"/>
    <col min="44" max="46" width="11.7109375" style="5" bestFit="1" customWidth="1"/>
    <col min="47" max="47" width="12" style="5" bestFit="1" customWidth="1"/>
    <col min="48" max="48" width="12.5703125" style="5" bestFit="1" customWidth="1"/>
    <col min="49" max="49" width="11.42578125" style="5" bestFit="1" customWidth="1"/>
    <col min="50" max="50" width="11.28515625" style="5" bestFit="1" customWidth="1"/>
    <col min="51" max="51" width="12" style="5" bestFit="1" customWidth="1"/>
    <col min="52" max="54" width="11.7109375" style="5" bestFit="1" customWidth="1"/>
    <col min="55" max="55" width="12" style="5" bestFit="1" customWidth="1"/>
    <col min="56" max="56" width="12.5703125" style="5" bestFit="1" customWidth="1"/>
    <col min="57" max="57" width="11.42578125" style="5" bestFit="1" customWidth="1"/>
    <col min="58" max="58" width="11.28515625" style="5" bestFit="1" customWidth="1"/>
    <col min="59" max="59" width="13.42578125" style="5" bestFit="1" customWidth="1"/>
    <col min="60" max="62" width="11.7109375" style="5" bestFit="1" customWidth="1"/>
    <col min="63" max="63" width="13.42578125" style="5" bestFit="1" customWidth="1"/>
    <col min="64" max="64" width="12.5703125" style="5" bestFit="1" customWidth="1"/>
    <col min="65" max="65" width="11.42578125" style="5" bestFit="1" customWidth="1"/>
    <col min="66" max="66" width="13.42578125" style="5" bestFit="1" customWidth="1"/>
    <col min="67" max="67" width="12" style="5" bestFit="1" customWidth="1"/>
    <col min="68" max="70" width="11.7109375" style="5" bestFit="1" customWidth="1"/>
    <col min="71" max="71" width="12" style="5" bestFit="1" customWidth="1"/>
    <col min="72" max="72" width="12.5703125" style="5" bestFit="1" customWidth="1"/>
    <col min="73" max="73" width="11.42578125" style="5" bestFit="1" customWidth="1"/>
    <col min="74" max="74" width="11.28515625" style="5" bestFit="1" customWidth="1"/>
    <col min="75" max="75" width="12" style="5" bestFit="1" customWidth="1"/>
    <col min="76" max="78" width="11.7109375" style="5" bestFit="1" customWidth="1"/>
    <col min="79" max="79" width="12" style="5" bestFit="1" customWidth="1"/>
    <col min="80" max="80" width="12.5703125" style="5" bestFit="1" customWidth="1"/>
    <col min="81" max="81" width="11.42578125" style="5" bestFit="1" customWidth="1"/>
    <col min="82" max="82" width="11.28515625" style="5" bestFit="1" customWidth="1"/>
    <col min="83" max="83" width="12" style="5" bestFit="1" customWidth="1"/>
    <col min="84" max="86" width="11.7109375" style="5" bestFit="1" customWidth="1"/>
    <col min="87" max="87" width="12" style="5" bestFit="1" customWidth="1"/>
    <col min="88" max="88" width="12.5703125" style="5" bestFit="1" customWidth="1"/>
    <col min="89" max="89" width="11.42578125" style="5" bestFit="1" customWidth="1"/>
    <col min="90" max="90" width="11.28515625" style="5" bestFit="1" customWidth="1"/>
    <col min="91" max="91" width="12" style="5" bestFit="1" customWidth="1"/>
    <col min="92" max="94" width="11.7109375" style="5" bestFit="1" customWidth="1"/>
    <col min="95" max="95" width="12" style="5" bestFit="1" customWidth="1"/>
    <col min="96" max="96" width="12.5703125" style="5" bestFit="1" customWidth="1"/>
    <col min="97" max="97" width="11.42578125" style="5" bestFit="1" customWidth="1"/>
    <col min="98" max="98" width="11.28515625" style="5" bestFit="1" customWidth="1"/>
    <col min="99" max="99" width="12" style="5" bestFit="1" customWidth="1"/>
    <col min="100" max="102" width="11.7109375" style="5" bestFit="1" customWidth="1"/>
    <col min="103" max="103" width="12" style="5" bestFit="1" customWidth="1"/>
    <col min="104" max="104" width="12.5703125" style="5" bestFit="1" customWidth="1"/>
    <col min="105" max="105" width="11.42578125" style="5" bestFit="1" customWidth="1"/>
    <col min="106" max="106" width="11.28515625" style="5" bestFit="1" customWidth="1"/>
    <col min="107" max="107" width="12" style="5" bestFit="1" customWidth="1"/>
    <col min="108" max="110" width="11.7109375" style="5" bestFit="1" customWidth="1"/>
    <col min="111" max="111" width="12" style="5" bestFit="1" customWidth="1"/>
    <col min="112" max="112" width="12.5703125" style="5" bestFit="1" customWidth="1"/>
    <col min="113" max="113" width="11.42578125" style="5" bestFit="1" customWidth="1"/>
    <col min="114" max="114" width="11.28515625" style="5" bestFit="1" customWidth="1"/>
    <col min="115" max="115" width="12" style="5" bestFit="1" customWidth="1"/>
    <col min="116" max="118" width="11.7109375" style="5" bestFit="1" customWidth="1"/>
    <col min="119" max="119" width="12" style="5" bestFit="1" customWidth="1"/>
    <col min="120" max="120" width="12.5703125" style="5" bestFit="1" customWidth="1"/>
    <col min="121" max="121" width="11.42578125" style="5" bestFit="1" customWidth="1"/>
    <col min="122" max="122" width="11.28515625" style="5" bestFit="1" customWidth="1"/>
    <col min="123" max="123" width="12" style="5" bestFit="1" customWidth="1"/>
    <col min="124" max="126" width="11.7109375" style="5" bestFit="1" customWidth="1"/>
    <col min="127" max="127" width="12" style="5" bestFit="1" customWidth="1"/>
    <col min="128" max="128" width="12.5703125" style="5" bestFit="1" customWidth="1"/>
    <col min="129" max="129" width="11.42578125" style="5" bestFit="1" customWidth="1"/>
    <col min="130" max="130" width="11.28515625" style="5" bestFit="1" customWidth="1"/>
    <col min="131" max="131" width="12" style="5" bestFit="1" customWidth="1"/>
    <col min="132" max="134" width="11.7109375" style="5" bestFit="1" customWidth="1"/>
    <col min="135" max="135" width="12" style="5" bestFit="1" customWidth="1"/>
    <col min="136" max="136" width="12.5703125" style="5" bestFit="1" customWidth="1"/>
    <col min="137" max="137" width="11.42578125" style="5" bestFit="1" customWidth="1"/>
    <col min="138" max="138" width="11.28515625" style="5" bestFit="1" customWidth="1"/>
    <col min="139" max="139" width="14.42578125" style="5" bestFit="1" customWidth="1"/>
    <col min="140" max="16384" width="10" style="5"/>
  </cols>
  <sheetData>
    <row r="2" spans="1:139" s="12" customFormat="1" x14ac:dyDescent="0.2">
      <c r="A2" s="41" t="s">
        <v>2</v>
      </c>
      <c r="B2" s="44" t="s">
        <v>4</v>
      </c>
      <c r="C2" s="151" t="s">
        <v>86</v>
      </c>
      <c r="D2" s="152"/>
      <c r="E2" s="152"/>
      <c r="F2" s="152"/>
      <c r="G2" s="152"/>
      <c r="H2" s="152"/>
      <c r="I2" s="152"/>
      <c r="J2" s="153"/>
      <c r="K2" s="166" t="s">
        <v>12</v>
      </c>
      <c r="L2" s="167"/>
      <c r="M2" s="167"/>
      <c r="N2" s="167"/>
      <c r="O2" s="167"/>
      <c r="P2" s="167"/>
      <c r="Q2" s="167"/>
      <c r="R2" s="168"/>
      <c r="S2" s="142" t="s">
        <v>13</v>
      </c>
      <c r="T2" s="143"/>
      <c r="U2" s="143"/>
      <c r="V2" s="143"/>
      <c r="W2" s="143"/>
      <c r="X2" s="143"/>
      <c r="Y2" s="143"/>
      <c r="Z2" s="144"/>
      <c r="AA2" s="169" t="s">
        <v>14</v>
      </c>
      <c r="AB2" s="170"/>
      <c r="AC2" s="170"/>
      <c r="AD2" s="170"/>
      <c r="AE2" s="170"/>
      <c r="AF2" s="170"/>
      <c r="AG2" s="170"/>
      <c r="AH2" s="171"/>
      <c r="AI2" s="172" t="s">
        <v>15</v>
      </c>
      <c r="AJ2" s="173"/>
      <c r="AK2" s="173"/>
      <c r="AL2" s="173"/>
      <c r="AM2" s="173"/>
      <c r="AN2" s="173"/>
      <c r="AO2" s="173"/>
      <c r="AP2" s="174"/>
      <c r="AQ2" s="175" t="s">
        <v>16</v>
      </c>
      <c r="AR2" s="176"/>
      <c r="AS2" s="176"/>
      <c r="AT2" s="176"/>
      <c r="AU2" s="176"/>
      <c r="AV2" s="176"/>
      <c r="AW2" s="176"/>
      <c r="AX2" s="177"/>
      <c r="AY2" s="178" t="s">
        <v>52</v>
      </c>
      <c r="AZ2" s="179"/>
      <c r="BA2" s="179"/>
      <c r="BB2" s="179"/>
      <c r="BC2" s="179"/>
      <c r="BD2" s="179"/>
      <c r="BE2" s="179"/>
      <c r="BF2" s="180"/>
      <c r="BG2" s="157" t="s">
        <v>17</v>
      </c>
      <c r="BH2" s="158"/>
      <c r="BI2" s="158"/>
      <c r="BJ2" s="158"/>
      <c r="BK2" s="158"/>
      <c r="BL2" s="158"/>
      <c r="BM2" s="158"/>
      <c r="BN2" s="159"/>
      <c r="BO2" s="160" t="s">
        <v>18</v>
      </c>
      <c r="BP2" s="161"/>
      <c r="BQ2" s="161"/>
      <c r="BR2" s="161"/>
      <c r="BS2" s="161"/>
      <c r="BT2" s="161"/>
      <c r="BU2" s="161"/>
      <c r="BV2" s="162"/>
      <c r="BW2" s="163" t="s">
        <v>19</v>
      </c>
      <c r="BX2" s="164"/>
      <c r="BY2" s="164"/>
      <c r="BZ2" s="164"/>
      <c r="CA2" s="164"/>
      <c r="CB2" s="164"/>
      <c r="CC2" s="164"/>
      <c r="CD2" s="165"/>
      <c r="CE2" s="145" t="s">
        <v>53</v>
      </c>
      <c r="CF2" s="146"/>
      <c r="CG2" s="146"/>
      <c r="CH2" s="146"/>
      <c r="CI2" s="146"/>
      <c r="CJ2" s="146"/>
      <c r="CK2" s="146"/>
      <c r="CL2" s="147"/>
      <c r="CM2" s="148" t="s">
        <v>20</v>
      </c>
      <c r="CN2" s="149"/>
      <c r="CO2" s="149"/>
      <c r="CP2" s="149"/>
      <c r="CQ2" s="149"/>
      <c r="CR2" s="149"/>
      <c r="CS2" s="149"/>
      <c r="CT2" s="150"/>
      <c r="CU2" s="151" t="s">
        <v>21</v>
      </c>
      <c r="CV2" s="152"/>
      <c r="CW2" s="152"/>
      <c r="CX2" s="152"/>
      <c r="CY2" s="152"/>
      <c r="CZ2" s="152"/>
      <c r="DA2" s="152"/>
      <c r="DB2" s="153"/>
      <c r="DC2" s="154" t="s">
        <v>22</v>
      </c>
      <c r="DD2" s="155"/>
      <c r="DE2" s="155"/>
      <c r="DF2" s="155"/>
      <c r="DG2" s="155"/>
      <c r="DH2" s="155"/>
      <c r="DI2" s="155"/>
      <c r="DJ2" s="156"/>
      <c r="DK2" s="136" t="s">
        <v>23</v>
      </c>
      <c r="DL2" s="137"/>
      <c r="DM2" s="137"/>
      <c r="DN2" s="137"/>
      <c r="DO2" s="137"/>
      <c r="DP2" s="137"/>
      <c r="DQ2" s="137"/>
      <c r="DR2" s="138"/>
      <c r="DS2" s="139" t="s">
        <v>24</v>
      </c>
      <c r="DT2" s="140"/>
      <c r="DU2" s="140"/>
      <c r="DV2" s="140"/>
      <c r="DW2" s="140"/>
      <c r="DX2" s="140"/>
      <c r="DY2" s="140"/>
      <c r="DZ2" s="141"/>
      <c r="EA2" s="142" t="s">
        <v>87</v>
      </c>
      <c r="EB2" s="143"/>
      <c r="EC2" s="143"/>
      <c r="ED2" s="143"/>
      <c r="EE2" s="143"/>
      <c r="EF2" s="143"/>
      <c r="EG2" s="143"/>
      <c r="EH2" s="144"/>
    </row>
    <row r="3" spans="1:139" s="15" customFormat="1" ht="25.5" x14ac:dyDescent="0.2">
      <c r="A3" s="41"/>
      <c r="B3" s="44"/>
      <c r="C3" s="23" t="s">
        <v>32</v>
      </c>
      <c r="D3" s="23" t="s">
        <v>33</v>
      </c>
      <c r="E3" s="23" t="s">
        <v>34</v>
      </c>
      <c r="F3" s="23" t="s">
        <v>35</v>
      </c>
      <c r="G3" s="42" t="s">
        <v>36</v>
      </c>
      <c r="H3" s="23" t="s">
        <v>37</v>
      </c>
      <c r="I3" s="23" t="s">
        <v>38</v>
      </c>
      <c r="J3" s="42" t="s">
        <v>39</v>
      </c>
      <c r="K3" s="13" t="s">
        <v>32</v>
      </c>
      <c r="L3" s="14" t="s">
        <v>33</v>
      </c>
      <c r="M3" s="14" t="s">
        <v>34</v>
      </c>
      <c r="N3" s="14" t="s">
        <v>35</v>
      </c>
      <c r="O3" s="43" t="s">
        <v>36</v>
      </c>
      <c r="P3" s="14" t="s">
        <v>37</v>
      </c>
      <c r="Q3" s="14" t="s">
        <v>38</v>
      </c>
      <c r="R3" s="43" t="s">
        <v>39</v>
      </c>
      <c r="S3" s="13" t="s">
        <v>32</v>
      </c>
      <c r="T3" s="14" t="s">
        <v>33</v>
      </c>
      <c r="U3" s="14" t="s">
        <v>34</v>
      </c>
      <c r="V3" s="14" t="s">
        <v>35</v>
      </c>
      <c r="W3" s="43" t="s">
        <v>36</v>
      </c>
      <c r="X3" s="14" t="s">
        <v>37</v>
      </c>
      <c r="Y3" s="14" t="s">
        <v>38</v>
      </c>
      <c r="Z3" s="43" t="s">
        <v>39</v>
      </c>
      <c r="AA3" s="13" t="s">
        <v>32</v>
      </c>
      <c r="AB3" s="14" t="s">
        <v>33</v>
      </c>
      <c r="AC3" s="14" t="s">
        <v>34</v>
      </c>
      <c r="AD3" s="14" t="s">
        <v>35</v>
      </c>
      <c r="AE3" s="43" t="s">
        <v>36</v>
      </c>
      <c r="AF3" s="14" t="s">
        <v>37</v>
      </c>
      <c r="AG3" s="14" t="s">
        <v>38</v>
      </c>
      <c r="AH3" s="43" t="s">
        <v>39</v>
      </c>
      <c r="AI3" s="13" t="s">
        <v>32</v>
      </c>
      <c r="AJ3" s="14" t="s">
        <v>33</v>
      </c>
      <c r="AK3" s="14" t="s">
        <v>34</v>
      </c>
      <c r="AL3" s="14" t="s">
        <v>35</v>
      </c>
      <c r="AM3" s="43" t="s">
        <v>36</v>
      </c>
      <c r="AN3" s="14" t="s">
        <v>37</v>
      </c>
      <c r="AO3" s="14" t="s">
        <v>38</v>
      </c>
      <c r="AP3" s="43" t="s">
        <v>39</v>
      </c>
      <c r="AQ3" s="13" t="s">
        <v>32</v>
      </c>
      <c r="AR3" s="14" t="s">
        <v>33</v>
      </c>
      <c r="AS3" s="14" t="s">
        <v>34</v>
      </c>
      <c r="AT3" s="14" t="s">
        <v>35</v>
      </c>
      <c r="AU3" s="43" t="s">
        <v>36</v>
      </c>
      <c r="AV3" s="14" t="s">
        <v>37</v>
      </c>
      <c r="AW3" s="14" t="s">
        <v>38</v>
      </c>
      <c r="AX3" s="43" t="s">
        <v>39</v>
      </c>
      <c r="AY3" s="13" t="s">
        <v>32</v>
      </c>
      <c r="AZ3" s="14" t="s">
        <v>33</v>
      </c>
      <c r="BA3" s="14" t="s">
        <v>34</v>
      </c>
      <c r="BB3" s="14" t="s">
        <v>35</v>
      </c>
      <c r="BC3" s="43" t="s">
        <v>36</v>
      </c>
      <c r="BD3" s="14" t="s">
        <v>37</v>
      </c>
      <c r="BE3" s="14" t="s">
        <v>38</v>
      </c>
      <c r="BF3" s="43" t="s">
        <v>39</v>
      </c>
      <c r="BG3" s="13" t="s">
        <v>32</v>
      </c>
      <c r="BH3" s="14" t="s">
        <v>33</v>
      </c>
      <c r="BI3" s="14" t="s">
        <v>34</v>
      </c>
      <c r="BJ3" s="14" t="s">
        <v>35</v>
      </c>
      <c r="BK3" s="43" t="s">
        <v>36</v>
      </c>
      <c r="BL3" s="14" t="s">
        <v>37</v>
      </c>
      <c r="BM3" s="14" t="s">
        <v>38</v>
      </c>
      <c r="BN3" s="43" t="s">
        <v>39</v>
      </c>
      <c r="BO3" s="13" t="s">
        <v>32</v>
      </c>
      <c r="BP3" s="14" t="s">
        <v>33</v>
      </c>
      <c r="BQ3" s="14" t="s">
        <v>34</v>
      </c>
      <c r="BR3" s="14" t="s">
        <v>35</v>
      </c>
      <c r="BS3" s="43" t="s">
        <v>36</v>
      </c>
      <c r="BT3" s="14" t="s">
        <v>37</v>
      </c>
      <c r="BU3" s="14" t="s">
        <v>38</v>
      </c>
      <c r="BV3" s="43" t="s">
        <v>39</v>
      </c>
      <c r="BW3" s="13" t="s">
        <v>32</v>
      </c>
      <c r="BX3" s="14" t="s">
        <v>33</v>
      </c>
      <c r="BY3" s="14" t="s">
        <v>34</v>
      </c>
      <c r="BZ3" s="14" t="s">
        <v>35</v>
      </c>
      <c r="CA3" s="43" t="s">
        <v>36</v>
      </c>
      <c r="CB3" s="14" t="s">
        <v>37</v>
      </c>
      <c r="CC3" s="14" t="s">
        <v>38</v>
      </c>
      <c r="CD3" s="43" t="s">
        <v>39</v>
      </c>
      <c r="CE3" s="13" t="s">
        <v>32</v>
      </c>
      <c r="CF3" s="14" t="s">
        <v>33</v>
      </c>
      <c r="CG3" s="14" t="s">
        <v>34</v>
      </c>
      <c r="CH3" s="14" t="s">
        <v>35</v>
      </c>
      <c r="CI3" s="43" t="s">
        <v>36</v>
      </c>
      <c r="CJ3" s="14" t="s">
        <v>37</v>
      </c>
      <c r="CK3" s="14" t="s">
        <v>38</v>
      </c>
      <c r="CL3" s="43" t="s">
        <v>39</v>
      </c>
      <c r="CM3" s="13" t="s">
        <v>32</v>
      </c>
      <c r="CN3" s="14" t="s">
        <v>33</v>
      </c>
      <c r="CO3" s="14" t="s">
        <v>34</v>
      </c>
      <c r="CP3" s="14" t="s">
        <v>35</v>
      </c>
      <c r="CQ3" s="43" t="s">
        <v>36</v>
      </c>
      <c r="CR3" s="14" t="s">
        <v>37</v>
      </c>
      <c r="CS3" s="14" t="s">
        <v>38</v>
      </c>
      <c r="CT3" s="43" t="s">
        <v>39</v>
      </c>
      <c r="CU3" s="13" t="s">
        <v>32</v>
      </c>
      <c r="CV3" s="14" t="s">
        <v>33</v>
      </c>
      <c r="CW3" s="14" t="s">
        <v>34</v>
      </c>
      <c r="CX3" s="14" t="s">
        <v>35</v>
      </c>
      <c r="CY3" s="43" t="s">
        <v>36</v>
      </c>
      <c r="CZ3" s="14" t="s">
        <v>37</v>
      </c>
      <c r="DA3" s="14" t="s">
        <v>38</v>
      </c>
      <c r="DB3" s="43" t="s">
        <v>39</v>
      </c>
      <c r="DC3" s="13" t="s">
        <v>32</v>
      </c>
      <c r="DD3" s="14" t="s">
        <v>33</v>
      </c>
      <c r="DE3" s="14" t="s">
        <v>34</v>
      </c>
      <c r="DF3" s="14" t="s">
        <v>35</v>
      </c>
      <c r="DG3" s="43" t="s">
        <v>36</v>
      </c>
      <c r="DH3" s="14" t="s">
        <v>37</v>
      </c>
      <c r="DI3" s="14" t="s">
        <v>38</v>
      </c>
      <c r="DJ3" s="43" t="s">
        <v>39</v>
      </c>
      <c r="DK3" s="13" t="s">
        <v>32</v>
      </c>
      <c r="DL3" s="14" t="s">
        <v>33</v>
      </c>
      <c r="DM3" s="14" t="s">
        <v>34</v>
      </c>
      <c r="DN3" s="14" t="s">
        <v>35</v>
      </c>
      <c r="DO3" s="43" t="s">
        <v>36</v>
      </c>
      <c r="DP3" s="14" t="s">
        <v>37</v>
      </c>
      <c r="DQ3" s="14" t="s">
        <v>38</v>
      </c>
      <c r="DR3" s="43" t="s">
        <v>39</v>
      </c>
      <c r="DS3" s="13" t="s">
        <v>32</v>
      </c>
      <c r="DT3" s="14" t="s">
        <v>33</v>
      </c>
      <c r="DU3" s="14" t="s">
        <v>34</v>
      </c>
      <c r="DV3" s="14" t="s">
        <v>35</v>
      </c>
      <c r="DW3" s="43" t="s">
        <v>36</v>
      </c>
      <c r="DX3" s="14" t="s">
        <v>37</v>
      </c>
      <c r="DY3" s="14" t="s">
        <v>38</v>
      </c>
      <c r="DZ3" s="43" t="s">
        <v>39</v>
      </c>
      <c r="EA3" s="13" t="s">
        <v>32</v>
      </c>
      <c r="EB3" s="14" t="s">
        <v>33</v>
      </c>
      <c r="EC3" s="14" t="s">
        <v>34</v>
      </c>
      <c r="ED3" s="14" t="s">
        <v>35</v>
      </c>
      <c r="EE3" s="43" t="s">
        <v>36</v>
      </c>
      <c r="EF3" s="14" t="s">
        <v>37</v>
      </c>
      <c r="EG3" s="14" t="s">
        <v>38</v>
      </c>
      <c r="EH3" s="43" t="s">
        <v>39</v>
      </c>
    </row>
    <row r="4" spans="1:139" s="15" customFormat="1" hidden="1" x14ac:dyDescent="0.2">
      <c r="A4" s="76"/>
      <c r="B4" s="77"/>
      <c r="C4" s="78"/>
      <c r="D4" s="78"/>
      <c r="E4" s="78"/>
      <c r="F4" s="78"/>
      <c r="G4" s="79"/>
      <c r="H4" s="78"/>
      <c r="I4" s="78"/>
      <c r="J4" s="79"/>
      <c r="K4" s="80"/>
      <c r="L4" s="80"/>
      <c r="M4" s="80"/>
      <c r="N4" s="80"/>
      <c r="O4" s="81"/>
      <c r="P4" s="80"/>
      <c r="Q4" s="80"/>
      <c r="R4" s="81"/>
      <c r="S4" s="80"/>
      <c r="T4" s="80"/>
      <c r="U4" s="80"/>
      <c r="V4" s="80"/>
      <c r="W4" s="81"/>
      <c r="X4" s="80"/>
      <c r="Y4" s="80"/>
      <c r="Z4" s="81"/>
      <c r="AA4" s="80"/>
      <c r="AB4" s="80"/>
      <c r="AC4" s="80"/>
      <c r="AD4" s="80"/>
      <c r="AE4" s="81"/>
      <c r="AF4" s="80"/>
      <c r="AG4" s="80"/>
      <c r="AH4" s="81"/>
      <c r="AI4" s="80"/>
      <c r="AJ4" s="80"/>
      <c r="AK4" s="80"/>
      <c r="AL4" s="80"/>
      <c r="AM4" s="81"/>
      <c r="AN4" s="80"/>
      <c r="AO4" s="80"/>
      <c r="AP4" s="81"/>
      <c r="AQ4" s="80"/>
      <c r="AR4" s="80"/>
      <c r="AS4" s="80"/>
      <c r="AT4" s="80"/>
      <c r="AU4" s="81"/>
      <c r="AV4" s="80"/>
      <c r="AW4" s="80"/>
      <c r="AX4" s="81"/>
      <c r="AY4" s="80"/>
      <c r="AZ4" s="80"/>
      <c r="BA4" s="80"/>
      <c r="BB4" s="80"/>
      <c r="BC4" s="81"/>
      <c r="BD4" s="80"/>
      <c r="BE4" s="80"/>
      <c r="BF4" s="81"/>
      <c r="BG4" s="80"/>
      <c r="BH4" s="80"/>
      <c r="BI4" s="80"/>
      <c r="BJ4" s="80"/>
      <c r="BK4" s="81"/>
      <c r="BL4" s="80"/>
      <c r="BM4" s="80"/>
      <c r="BN4" s="81"/>
      <c r="BO4" s="80"/>
      <c r="BP4" s="80"/>
      <c r="BQ4" s="80"/>
      <c r="BR4" s="80"/>
      <c r="BS4" s="81"/>
      <c r="BT4" s="80"/>
      <c r="BU4" s="80"/>
      <c r="BV4" s="81"/>
      <c r="BW4" s="80"/>
      <c r="BX4" s="80"/>
      <c r="BY4" s="80"/>
      <c r="BZ4" s="80"/>
      <c r="CA4" s="81"/>
      <c r="CB4" s="80"/>
      <c r="CC4" s="80"/>
      <c r="CD4" s="81"/>
      <c r="CE4" s="80"/>
      <c r="CF4" s="80"/>
      <c r="CG4" s="80"/>
      <c r="CH4" s="80"/>
      <c r="CI4" s="81"/>
      <c r="CJ4" s="80"/>
      <c r="CK4" s="80"/>
      <c r="CL4" s="81"/>
      <c r="CM4" s="80"/>
      <c r="CN4" s="80"/>
      <c r="CO4" s="80"/>
      <c r="CP4" s="80"/>
      <c r="CQ4" s="81"/>
      <c r="CR4" s="80"/>
      <c r="CS4" s="80"/>
      <c r="CT4" s="81"/>
      <c r="CU4" s="80"/>
      <c r="CV4" s="80"/>
      <c r="CW4" s="80"/>
      <c r="CX4" s="80"/>
      <c r="CY4" s="81"/>
      <c r="CZ4" s="80"/>
      <c r="DA4" s="80"/>
      <c r="DB4" s="81"/>
      <c r="DC4" s="80"/>
      <c r="DD4" s="80"/>
      <c r="DE4" s="80"/>
      <c r="DF4" s="80"/>
      <c r="DG4" s="81"/>
      <c r="DH4" s="80"/>
      <c r="DI4" s="80"/>
      <c r="DJ4" s="81"/>
      <c r="DK4" s="80"/>
      <c r="DL4" s="80"/>
      <c r="DM4" s="80"/>
      <c r="DN4" s="80"/>
      <c r="DO4" s="81"/>
      <c r="DP4" s="80"/>
      <c r="DQ4" s="80"/>
      <c r="DR4" s="81"/>
      <c r="DS4" s="80"/>
      <c r="DT4" s="80"/>
      <c r="DU4" s="80"/>
      <c r="DV4" s="80"/>
      <c r="DW4" s="81"/>
      <c r="DX4" s="80"/>
      <c r="DY4" s="80"/>
      <c r="DZ4" s="81"/>
      <c r="EA4" s="80"/>
      <c r="EB4" s="80"/>
      <c r="EC4" s="80"/>
      <c r="ED4" s="80"/>
      <c r="EE4" s="81"/>
      <c r="EF4" s="80"/>
      <c r="EG4" s="80"/>
      <c r="EH4" s="81"/>
    </row>
    <row r="5" spans="1:139" s="15" customFormat="1" hidden="1" x14ac:dyDescent="0.2">
      <c r="A5" s="76"/>
      <c r="B5" s="77"/>
      <c r="C5" s="78"/>
      <c r="D5" s="78"/>
      <c r="E5" s="78"/>
      <c r="F5" s="78"/>
      <c r="G5" s="79"/>
      <c r="H5" s="78"/>
      <c r="I5" s="78"/>
      <c r="J5" s="79"/>
      <c r="K5" s="80"/>
      <c r="L5" s="80"/>
      <c r="M5" s="80"/>
      <c r="N5" s="80"/>
      <c r="O5" s="81"/>
      <c r="P5" s="80"/>
      <c r="Q5" s="80"/>
      <c r="R5" s="81"/>
      <c r="S5" s="80"/>
      <c r="T5" s="80"/>
      <c r="U5" s="80"/>
      <c r="V5" s="80"/>
      <c r="W5" s="81"/>
      <c r="X5" s="80"/>
      <c r="Y5" s="80"/>
      <c r="Z5" s="81"/>
      <c r="AA5" s="80"/>
      <c r="AB5" s="80"/>
      <c r="AC5" s="80"/>
      <c r="AD5" s="80"/>
      <c r="AE5" s="81"/>
      <c r="AF5" s="80"/>
      <c r="AG5" s="80"/>
      <c r="AH5" s="81"/>
      <c r="AI5" s="80"/>
      <c r="AJ5" s="80"/>
      <c r="AK5" s="80"/>
      <c r="AL5" s="80"/>
      <c r="AM5" s="81"/>
      <c r="AN5" s="80"/>
      <c r="AO5" s="80"/>
      <c r="AP5" s="81"/>
      <c r="AQ5" s="80"/>
      <c r="AR5" s="80"/>
      <c r="AS5" s="80"/>
      <c r="AT5" s="80"/>
      <c r="AU5" s="81"/>
      <c r="AV5" s="80"/>
      <c r="AW5" s="80"/>
      <c r="AX5" s="81"/>
      <c r="AY5" s="80"/>
      <c r="AZ5" s="80"/>
      <c r="BA5" s="80"/>
      <c r="BB5" s="80"/>
      <c r="BC5" s="81"/>
      <c r="BD5" s="80"/>
      <c r="BE5" s="80"/>
      <c r="BF5" s="81"/>
      <c r="BG5" s="80"/>
      <c r="BH5" s="80"/>
      <c r="BI5" s="80"/>
      <c r="BJ5" s="80"/>
      <c r="BK5" s="81"/>
      <c r="BL5" s="80"/>
      <c r="BM5" s="80"/>
      <c r="BN5" s="81"/>
      <c r="BO5" s="80"/>
      <c r="BP5" s="80"/>
      <c r="BQ5" s="80"/>
      <c r="BR5" s="80"/>
      <c r="BS5" s="81"/>
      <c r="BT5" s="80"/>
      <c r="BU5" s="80"/>
      <c r="BV5" s="81"/>
      <c r="BW5" s="80"/>
      <c r="BX5" s="80"/>
      <c r="BY5" s="80"/>
      <c r="BZ5" s="80"/>
      <c r="CA5" s="81"/>
      <c r="CB5" s="80"/>
      <c r="CC5" s="80"/>
      <c r="CD5" s="81"/>
      <c r="CE5" s="80"/>
      <c r="CF5" s="80"/>
      <c r="CG5" s="80"/>
      <c r="CH5" s="80"/>
      <c r="CI5" s="81"/>
      <c r="CJ5" s="80"/>
      <c r="CK5" s="80"/>
      <c r="CL5" s="81"/>
      <c r="CM5" s="80"/>
      <c r="CN5" s="80"/>
      <c r="CO5" s="80"/>
      <c r="CP5" s="80"/>
      <c r="CQ5" s="81"/>
      <c r="CR5" s="80"/>
      <c r="CS5" s="80"/>
      <c r="CT5" s="81"/>
      <c r="CU5" s="80"/>
      <c r="CV5" s="80"/>
      <c r="CW5" s="80"/>
      <c r="CX5" s="80"/>
      <c r="CY5" s="81"/>
      <c r="CZ5" s="80"/>
      <c r="DA5" s="80"/>
      <c r="DB5" s="81"/>
      <c r="DC5" s="80"/>
      <c r="DD5" s="80"/>
      <c r="DE5" s="80"/>
      <c r="DF5" s="80"/>
      <c r="DG5" s="81"/>
      <c r="DH5" s="80"/>
      <c r="DI5" s="80"/>
      <c r="DJ5" s="81"/>
      <c r="DK5" s="80"/>
      <c r="DL5" s="80"/>
      <c r="DM5" s="80"/>
      <c r="DN5" s="80"/>
      <c r="DO5" s="81"/>
      <c r="DP5" s="80"/>
      <c r="DQ5" s="80"/>
      <c r="DR5" s="81"/>
      <c r="DS5" s="80"/>
      <c r="DT5" s="80"/>
      <c r="DU5" s="80"/>
      <c r="DV5" s="80"/>
      <c r="DW5" s="81"/>
      <c r="DX5" s="80"/>
      <c r="DY5" s="80"/>
      <c r="DZ5" s="81"/>
      <c r="EA5" s="80"/>
      <c r="EB5" s="80"/>
      <c r="EC5" s="80"/>
      <c r="ED5" s="80"/>
      <c r="EE5" s="81"/>
      <c r="EF5" s="80"/>
      <c r="EG5" s="80"/>
      <c r="EH5" s="81"/>
    </row>
    <row r="6" spans="1:139" s="15" customFormat="1" hidden="1" x14ac:dyDescent="0.2">
      <c r="A6" s="76"/>
      <c r="B6" s="77"/>
      <c r="C6" s="78"/>
      <c r="D6" s="78"/>
      <c r="E6" s="78"/>
      <c r="F6" s="78"/>
      <c r="G6" s="79"/>
      <c r="H6" s="78"/>
      <c r="I6" s="78"/>
      <c r="J6" s="79"/>
      <c r="K6" s="80"/>
      <c r="L6" s="80"/>
      <c r="M6" s="80"/>
      <c r="N6" s="80"/>
      <c r="O6" s="81"/>
      <c r="P6" s="80"/>
      <c r="Q6" s="80"/>
      <c r="R6" s="81"/>
      <c r="S6" s="80"/>
      <c r="T6" s="80"/>
      <c r="U6" s="80"/>
      <c r="V6" s="80"/>
      <c r="W6" s="81"/>
      <c r="X6" s="80"/>
      <c r="Y6" s="80"/>
      <c r="Z6" s="81"/>
      <c r="AA6" s="80"/>
      <c r="AB6" s="80"/>
      <c r="AC6" s="80"/>
      <c r="AD6" s="80"/>
      <c r="AE6" s="81"/>
      <c r="AF6" s="80"/>
      <c r="AG6" s="80"/>
      <c r="AH6" s="81"/>
      <c r="AI6" s="80"/>
      <c r="AJ6" s="80"/>
      <c r="AK6" s="80"/>
      <c r="AL6" s="80"/>
      <c r="AM6" s="81"/>
      <c r="AN6" s="80"/>
      <c r="AO6" s="80"/>
      <c r="AP6" s="81"/>
      <c r="AQ6" s="80"/>
      <c r="AR6" s="80"/>
      <c r="AS6" s="80"/>
      <c r="AT6" s="80"/>
      <c r="AU6" s="81"/>
      <c r="AV6" s="80"/>
      <c r="AW6" s="80"/>
      <c r="AX6" s="81"/>
      <c r="AY6" s="80"/>
      <c r="AZ6" s="80"/>
      <c r="BA6" s="80"/>
      <c r="BB6" s="80"/>
      <c r="BC6" s="81"/>
      <c r="BD6" s="80"/>
      <c r="BE6" s="80"/>
      <c r="BF6" s="81"/>
      <c r="BG6" s="80"/>
      <c r="BH6" s="80"/>
      <c r="BI6" s="80"/>
      <c r="BJ6" s="80"/>
      <c r="BK6" s="81"/>
      <c r="BL6" s="80"/>
      <c r="BM6" s="80"/>
      <c r="BN6" s="81"/>
      <c r="BO6" s="80"/>
      <c r="BP6" s="80"/>
      <c r="BQ6" s="80"/>
      <c r="BR6" s="80"/>
      <c r="BS6" s="81"/>
      <c r="BT6" s="80"/>
      <c r="BU6" s="80"/>
      <c r="BV6" s="81"/>
      <c r="BW6" s="80"/>
      <c r="BX6" s="80"/>
      <c r="BY6" s="80"/>
      <c r="BZ6" s="80"/>
      <c r="CA6" s="81"/>
      <c r="CB6" s="80"/>
      <c r="CC6" s="80"/>
      <c r="CD6" s="81"/>
      <c r="CE6" s="80"/>
      <c r="CF6" s="80"/>
      <c r="CG6" s="80"/>
      <c r="CH6" s="80"/>
      <c r="CI6" s="81"/>
      <c r="CJ6" s="80"/>
      <c r="CK6" s="80"/>
      <c r="CL6" s="81"/>
      <c r="CM6" s="80"/>
      <c r="CN6" s="80"/>
      <c r="CO6" s="80"/>
      <c r="CP6" s="80"/>
      <c r="CQ6" s="81"/>
      <c r="CR6" s="80"/>
      <c r="CS6" s="80"/>
      <c r="CT6" s="81"/>
      <c r="CU6" s="80"/>
      <c r="CV6" s="80"/>
      <c r="CW6" s="80"/>
      <c r="CX6" s="80"/>
      <c r="CY6" s="81"/>
      <c r="CZ6" s="80"/>
      <c r="DA6" s="80"/>
      <c r="DB6" s="81"/>
      <c r="DC6" s="80"/>
      <c r="DD6" s="80"/>
      <c r="DE6" s="80"/>
      <c r="DF6" s="80"/>
      <c r="DG6" s="81"/>
      <c r="DH6" s="80"/>
      <c r="DI6" s="80"/>
      <c r="DJ6" s="81"/>
      <c r="DK6" s="80"/>
      <c r="DL6" s="80"/>
      <c r="DM6" s="80"/>
      <c r="DN6" s="80"/>
      <c r="DO6" s="81"/>
      <c r="DP6" s="80"/>
      <c r="DQ6" s="80"/>
      <c r="DR6" s="81"/>
      <c r="DS6" s="80"/>
      <c r="DT6" s="80"/>
      <c r="DU6" s="80"/>
      <c r="DV6" s="80"/>
      <c r="DW6" s="81"/>
      <c r="DX6" s="80"/>
      <c r="DY6" s="80"/>
      <c r="DZ6" s="81"/>
      <c r="EA6" s="80"/>
      <c r="EB6" s="80"/>
      <c r="EC6" s="80"/>
      <c r="ED6" s="80"/>
      <c r="EE6" s="81"/>
      <c r="EF6" s="80"/>
      <c r="EG6" s="80"/>
      <c r="EH6" s="81"/>
    </row>
    <row r="7" spans="1:139" s="2" customFormat="1" ht="19.5" customHeight="1" x14ac:dyDescent="0.2">
      <c r="A7" s="16">
        <v>9</v>
      </c>
      <c r="B7" s="17" t="s">
        <v>29</v>
      </c>
      <c r="C7" s="82">
        <v>13506150</v>
      </c>
      <c r="D7" s="82">
        <v>0</v>
      </c>
      <c r="E7" s="82">
        <v>0</v>
      </c>
      <c r="F7" s="82">
        <v>0</v>
      </c>
      <c r="G7" s="83">
        <f t="shared" ref="G7:G8" si="0">SUM(C7:F7)</f>
        <v>13506150</v>
      </c>
      <c r="H7" s="82">
        <v>0</v>
      </c>
      <c r="I7" s="82">
        <v>0</v>
      </c>
      <c r="J7" s="84">
        <f t="shared" ref="J7:J8" si="1">SUM(G7:I7)</f>
        <v>13506150</v>
      </c>
      <c r="K7" s="82">
        <v>86351705</v>
      </c>
      <c r="L7" s="82">
        <v>0</v>
      </c>
      <c r="M7" s="82">
        <v>0</v>
      </c>
      <c r="N7" s="82">
        <v>0</v>
      </c>
      <c r="O7" s="83">
        <f t="shared" ref="O7:O8" si="2">SUM(K7:N7)</f>
        <v>86351705</v>
      </c>
      <c r="P7" s="82">
        <v>0</v>
      </c>
      <c r="Q7" s="82">
        <v>20800000</v>
      </c>
      <c r="R7" s="84">
        <f t="shared" ref="R7:R8" si="3">SUM(O7:Q7)</f>
        <v>107151705</v>
      </c>
      <c r="S7" s="82">
        <v>0</v>
      </c>
      <c r="T7" s="82">
        <v>0</v>
      </c>
      <c r="U7" s="82">
        <v>0</v>
      </c>
      <c r="V7" s="82">
        <v>0</v>
      </c>
      <c r="W7" s="83">
        <f t="shared" ref="W7:W8" si="4">SUM(S7:V7)</f>
        <v>0</v>
      </c>
      <c r="X7" s="82">
        <v>8890000</v>
      </c>
      <c r="Y7" s="82">
        <v>0</v>
      </c>
      <c r="Z7" s="84">
        <f t="shared" ref="Z7:Z8" si="5">SUM(W7:Y7)</f>
        <v>8890000</v>
      </c>
      <c r="AA7" s="82">
        <v>79000000</v>
      </c>
      <c r="AB7" s="82">
        <v>0</v>
      </c>
      <c r="AC7" s="82">
        <v>0</v>
      </c>
      <c r="AD7" s="82">
        <v>0</v>
      </c>
      <c r="AE7" s="83">
        <f t="shared" ref="AE7:AE8" si="6">SUM(AA7:AD7)</f>
        <v>79000000</v>
      </c>
      <c r="AF7" s="82">
        <v>0</v>
      </c>
      <c r="AG7" s="82">
        <v>0</v>
      </c>
      <c r="AH7" s="84">
        <f t="shared" ref="AH7:AH8" si="7">SUM(AE7:AG7)</f>
        <v>79000000</v>
      </c>
      <c r="AI7" s="82">
        <v>0</v>
      </c>
      <c r="AJ7" s="82">
        <v>0</v>
      </c>
      <c r="AK7" s="82">
        <v>0</v>
      </c>
      <c r="AL7" s="82">
        <v>0</v>
      </c>
      <c r="AM7" s="83">
        <f t="shared" ref="AM7:AM8" si="8">SUM(AI7:AL7)</f>
        <v>0</v>
      </c>
      <c r="AN7" s="82">
        <v>0</v>
      </c>
      <c r="AO7" s="82">
        <v>0</v>
      </c>
      <c r="AP7" s="84">
        <f t="shared" ref="AP7:AP8" si="9">SUM(AM7:AO7)</f>
        <v>0</v>
      </c>
      <c r="AQ7" s="82">
        <v>0</v>
      </c>
      <c r="AR7" s="82">
        <v>0</v>
      </c>
      <c r="AS7" s="82">
        <v>0</v>
      </c>
      <c r="AT7" s="82">
        <v>0</v>
      </c>
      <c r="AU7" s="83">
        <f t="shared" ref="AU7:AU8" si="10">SUM(AQ7:AT7)</f>
        <v>0</v>
      </c>
      <c r="AV7" s="82">
        <v>0</v>
      </c>
      <c r="AW7" s="82">
        <v>0</v>
      </c>
      <c r="AX7" s="84">
        <f t="shared" ref="AX7:AX8" si="11">SUM(AU7:AW7)</f>
        <v>0</v>
      </c>
      <c r="AY7" s="82">
        <v>0</v>
      </c>
      <c r="AZ7" s="82">
        <v>0</v>
      </c>
      <c r="BA7" s="82">
        <v>0</v>
      </c>
      <c r="BB7" s="82">
        <v>0</v>
      </c>
      <c r="BC7" s="83">
        <f t="shared" ref="BC7:BC8" si="12">SUM(AY7:BB7)</f>
        <v>0</v>
      </c>
      <c r="BD7" s="82">
        <v>0</v>
      </c>
      <c r="BE7" s="82">
        <v>0</v>
      </c>
      <c r="BF7" s="84">
        <f t="shared" ref="BF7:BF8" si="13">SUM(BC7:BE7)</f>
        <v>0</v>
      </c>
      <c r="BG7" s="82">
        <v>0</v>
      </c>
      <c r="BH7" s="82">
        <v>0</v>
      </c>
      <c r="BI7" s="82">
        <v>0</v>
      </c>
      <c r="BJ7" s="82">
        <v>0</v>
      </c>
      <c r="BK7" s="83">
        <f t="shared" ref="BK7:BK8" si="14">SUM(BG7:BJ7)</f>
        <v>0</v>
      </c>
      <c r="BL7" s="82">
        <v>0</v>
      </c>
      <c r="BM7" s="82">
        <v>0</v>
      </c>
      <c r="BN7" s="84">
        <f t="shared" ref="BN7:BN8" si="15">SUM(BK7:BM7)</f>
        <v>0</v>
      </c>
      <c r="BO7" s="82">
        <v>0</v>
      </c>
      <c r="BP7" s="82">
        <v>0</v>
      </c>
      <c r="BQ7" s="82">
        <v>0</v>
      </c>
      <c r="BR7" s="82">
        <v>0</v>
      </c>
      <c r="BS7" s="83">
        <f t="shared" ref="BS7:BS8" si="16">SUM(BO7:BR7)</f>
        <v>0</v>
      </c>
      <c r="BT7" s="82">
        <v>0</v>
      </c>
      <c r="BU7" s="82">
        <v>0</v>
      </c>
      <c r="BV7" s="84">
        <f t="shared" ref="BV7:BV8" si="17">SUM(BS7:BU7)</f>
        <v>0</v>
      </c>
      <c r="BW7" s="82">
        <v>0</v>
      </c>
      <c r="BX7" s="82">
        <v>0</v>
      </c>
      <c r="BY7" s="82">
        <v>0</v>
      </c>
      <c r="BZ7" s="82">
        <v>0</v>
      </c>
      <c r="CA7" s="83">
        <f t="shared" ref="CA7:CA8" si="18">SUM(BW7:BZ7)</f>
        <v>0</v>
      </c>
      <c r="CB7" s="82">
        <v>0</v>
      </c>
      <c r="CC7" s="82">
        <v>0</v>
      </c>
      <c r="CD7" s="84">
        <f t="shared" ref="CD7:CD8" si="19">SUM(CA7:CC7)</f>
        <v>0</v>
      </c>
      <c r="CE7" s="82">
        <v>0</v>
      </c>
      <c r="CF7" s="82">
        <v>0</v>
      </c>
      <c r="CG7" s="82">
        <v>0</v>
      </c>
      <c r="CH7" s="82">
        <v>0</v>
      </c>
      <c r="CI7" s="83">
        <f t="shared" ref="CI7:CI8" si="20">SUM(CE7:CH7)</f>
        <v>0</v>
      </c>
      <c r="CJ7" s="82">
        <v>0</v>
      </c>
      <c r="CK7" s="82">
        <v>0</v>
      </c>
      <c r="CL7" s="84">
        <f t="shared" ref="CL7:CL8" si="21">SUM(CI7:CK7)</f>
        <v>0</v>
      </c>
      <c r="CM7" s="82">
        <v>0</v>
      </c>
      <c r="CN7" s="82">
        <v>0</v>
      </c>
      <c r="CO7" s="82">
        <v>0</v>
      </c>
      <c r="CP7" s="82">
        <v>0</v>
      </c>
      <c r="CQ7" s="83">
        <f t="shared" ref="CQ7:CQ8" si="22">SUM(CM7:CP7)</f>
        <v>0</v>
      </c>
      <c r="CR7" s="82">
        <v>0</v>
      </c>
      <c r="CS7" s="82">
        <v>0</v>
      </c>
      <c r="CT7" s="84">
        <f t="shared" ref="CT7:CT8" si="23">SUM(CQ7:CS7)</f>
        <v>0</v>
      </c>
      <c r="CU7" s="82">
        <v>0</v>
      </c>
      <c r="CV7" s="82">
        <v>0</v>
      </c>
      <c r="CW7" s="82">
        <v>0</v>
      </c>
      <c r="CX7" s="82">
        <v>0</v>
      </c>
      <c r="CY7" s="83">
        <f t="shared" ref="CY7:CY8" si="24">SUM(CU7:CX7)</f>
        <v>0</v>
      </c>
      <c r="CZ7" s="82">
        <v>0</v>
      </c>
      <c r="DA7" s="82">
        <v>0</v>
      </c>
      <c r="DB7" s="84">
        <f t="shared" ref="DB7:DB8" si="25">SUM(CY7:DA7)</f>
        <v>0</v>
      </c>
      <c r="DC7" s="82">
        <v>3016700</v>
      </c>
      <c r="DD7" s="82">
        <v>0</v>
      </c>
      <c r="DE7" s="82">
        <v>0</v>
      </c>
      <c r="DF7" s="82">
        <v>0</v>
      </c>
      <c r="DG7" s="83">
        <f t="shared" ref="DG7:DG8" si="26">SUM(DC7:DF7)</f>
        <v>3016700</v>
      </c>
      <c r="DH7" s="82">
        <v>300000</v>
      </c>
      <c r="DI7" s="82">
        <v>405000</v>
      </c>
      <c r="DJ7" s="84">
        <f t="shared" ref="DJ7:DJ8" si="27">SUM(DG7:DI7)</f>
        <v>3721700</v>
      </c>
      <c r="DK7" s="82">
        <v>0</v>
      </c>
      <c r="DL7" s="82">
        <v>0</v>
      </c>
      <c r="DM7" s="82">
        <v>0</v>
      </c>
      <c r="DN7" s="82">
        <v>0</v>
      </c>
      <c r="DO7" s="83">
        <f t="shared" ref="DO7:DO8" si="28">SUM(DK7:DN7)</f>
        <v>0</v>
      </c>
      <c r="DP7" s="82">
        <v>0</v>
      </c>
      <c r="DQ7" s="82">
        <v>0</v>
      </c>
      <c r="DR7" s="84">
        <f t="shared" ref="DR7:DR8" si="29">SUM(DO7:DQ7)</f>
        <v>0</v>
      </c>
      <c r="DS7" s="82">
        <v>294145</v>
      </c>
      <c r="DT7" s="82">
        <v>0</v>
      </c>
      <c r="DU7" s="82">
        <v>0</v>
      </c>
      <c r="DV7" s="82">
        <v>0</v>
      </c>
      <c r="DW7" s="83">
        <f t="shared" ref="DW7:DW8" si="30">SUM(DS7:DV7)</f>
        <v>294145</v>
      </c>
      <c r="DX7" s="82">
        <v>0</v>
      </c>
      <c r="DY7" s="82">
        <v>0</v>
      </c>
      <c r="DZ7" s="84">
        <f t="shared" ref="DZ7:DZ8" si="31">SUM(DW7:DY7)</f>
        <v>294145</v>
      </c>
      <c r="EA7" s="82">
        <v>150000</v>
      </c>
      <c r="EB7" s="82">
        <v>0</v>
      </c>
      <c r="EC7" s="82">
        <v>0</v>
      </c>
      <c r="ED7" s="82">
        <v>0</v>
      </c>
      <c r="EE7" s="83">
        <f t="shared" ref="EE7:EE8" si="32">SUM(EA7:ED7)</f>
        <v>150000</v>
      </c>
      <c r="EF7" s="82">
        <v>0</v>
      </c>
      <c r="EG7" s="82">
        <v>0</v>
      </c>
      <c r="EH7" s="84">
        <f t="shared" ref="EH7:EH8" si="33">SUM(EE7:EG7)</f>
        <v>150000</v>
      </c>
      <c r="EI7" s="18"/>
    </row>
    <row r="8" spans="1:139" s="2" customFormat="1" ht="19.5" customHeight="1" x14ac:dyDescent="0.2">
      <c r="A8" s="19">
        <v>17</v>
      </c>
      <c r="B8" s="20" t="s">
        <v>30</v>
      </c>
      <c r="C8" s="85">
        <v>19800000</v>
      </c>
      <c r="D8" s="85">
        <v>0</v>
      </c>
      <c r="E8" s="85">
        <v>0</v>
      </c>
      <c r="F8" s="85">
        <v>0</v>
      </c>
      <c r="G8" s="86">
        <f t="shared" si="0"/>
        <v>19800000</v>
      </c>
      <c r="H8" s="85">
        <v>0</v>
      </c>
      <c r="I8" s="85">
        <v>0</v>
      </c>
      <c r="J8" s="87">
        <f t="shared" si="1"/>
        <v>19800000</v>
      </c>
      <c r="K8" s="85">
        <v>141100000</v>
      </c>
      <c r="L8" s="85">
        <v>0</v>
      </c>
      <c r="M8" s="85">
        <v>0</v>
      </c>
      <c r="N8" s="85">
        <v>2700000</v>
      </c>
      <c r="O8" s="86">
        <f t="shared" si="2"/>
        <v>143800000</v>
      </c>
      <c r="P8" s="85">
        <v>0</v>
      </c>
      <c r="Q8" s="85">
        <v>0</v>
      </c>
      <c r="R8" s="87">
        <f t="shared" si="3"/>
        <v>143800000</v>
      </c>
      <c r="S8" s="85">
        <v>0</v>
      </c>
      <c r="T8" s="85">
        <v>0</v>
      </c>
      <c r="U8" s="85">
        <v>0</v>
      </c>
      <c r="V8" s="85">
        <v>0</v>
      </c>
      <c r="W8" s="86">
        <f t="shared" si="4"/>
        <v>0</v>
      </c>
      <c r="X8" s="85">
        <v>0</v>
      </c>
      <c r="Y8" s="85">
        <v>0</v>
      </c>
      <c r="Z8" s="87">
        <f t="shared" si="5"/>
        <v>0</v>
      </c>
      <c r="AA8" s="85">
        <v>3700000</v>
      </c>
      <c r="AB8" s="85">
        <v>0</v>
      </c>
      <c r="AC8" s="85">
        <v>0</v>
      </c>
      <c r="AD8" s="85">
        <v>0</v>
      </c>
      <c r="AE8" s="86">
        <f t="shared" si="6"/>
        <v>3700000</v>
      </c>
      <c r="AF8" s="85">
        <v>0</v>
      </c>
      <c r="AG8" s="85">
        <v>0</v>
      </c>
      <c r="AH8" s="87">
        <f t="shared" si="7"/>
        <v>3700000</v>
      </c>
      <c r="AI8" s="85">
        <v>0</v>
      </c>
      <c r="AJ8" s="85">
        <v>0</v>
      </c>
      <c r="AK8" s="85">
        <v>0</v>
      </c>
      <c r="AL8" s="85">
        <v>0</v>
      </c>
      <c r="AM8" s="86">
        <f t="shared" si="8"/>
        <v>0</v>
      </c>
      <c r="AN8" s="85">
        <v>0</v>
      </c>
      <c r="AO8" s="85">
        <v>0</v>
      </c>
      <c r="AP8" s="87">
        <f t="shared" si="9"/>
        <v>0</v>
      </c>
      <c r="AQ8" s="85">
        <v>600000</v>
      </c>
      <c r="AR8" s="85">
        <v>0</v>
      </c>
      <c r="AS8" s="85">
        <v>0</v>
      </c>
      <c r="AT8" s="85">
        <v>0</v>
      </c>
      <c r="AU8" s="86">
        <f t="shared" si="10"/>
        <v>600000</v>
      </c>
      <c r="AV8" s="85">
        <v>0</v>
      </c>
      <c r="AW8" s="85">
        <v>0</v>
      </c>
      <c r="AX8" s="87">
        <f t="shared" si="11"/>
        <v>600000</v>
      </c>
      <c r="AY8" s="85">
        <v>0</v>
      </c>
      <c r="AZ8" s="85">
        <v>0</v>
      </c>
      <c r="BA8" s="85">
        <v>0</v>
      </c>
      <c r="BB8" s="85">
        <v>0</v>
      </c>
      <c r="BC8" s="86">
        <f t="shared" si="12"/>
        <v>0</v>
      </c>
      <c r="BD8" s="85">
        <v>0</v>
      </c>
      <c r="BE8" s="85">
        <v>0</v>
      </c>
      <c r="BF8" s="87">
        <f t="shared" si="13"/>
        <v>0</v>
      </c>
      <c r="BG8" s="85">
        <v>98500000</v>
      </c>
      <c r="BH8" s="85">
        <v>0</v>
      </c>
      <c r="BI8" s="85">
        <v>0</v>
      </c>
      <c r="BJ8" s="85">
        <v>41582588</v>
      </c>
      <c r="BK8" s="86">
        <f t="shared" si="14"/>
        <v>140082588</v>
      </c>
      <c r="BL8" s="85">
        <v>0</v>
      </c>
      <c r="BM8" s="85">
        <v>43279346</v>
      </c>
      <c r="BN8" s="87">
        <f t="shared" si="15"/>
        <v>183361934</v>
      </c>
      <c r="BO8" s="85">
        <v>0</v>
      </c>
      <c r="BP8" s="85">
        <v>0</v>
      </c>
      <c r="BQ8" s="85">
        <v>0</v>
      </c>
      <c r="BR8" s="85">
        <v>0</v>
      </c>
      <c r="BS8" s="86">
        <f t="shared" si="16"/>
        <v>0</v>
      </c>
      <c r="BT8" s="85">
        <v>0</v>
      </c>
      <c r="BU8" s="85">
        <v>0</v>
      </c>
      <c r="BV8" s="87">
        <f t="shared" si="17"/>
        <v>0</v>
      </c>
      <c r="BW8" s="85">
        <v>430000</v>
      </c>
      <c r="BX8" s="85">
        <v>0</v>
      </c>
      <c r="BY8" s="85">
        <v>0</v>
      </c>
      <c r="BZ8" s="85">
        <v>160616</v>
      </c>
      <c r="CA8" s="86">
        <f t="shared" si="18"/>
        <v>590616</v>
      </c>
      <c r="CB8" s="85">
        <v>0</v>
      </c>
      <c r="CC8" s="85">
        <v>167650</v>
      </c>
      <c r="CD8" s="87">
        <f t="shared" si="19"/>
        <v>758266</v>
      </c>
      <c r="CE8" s="85">
        <v>0</v>
      </c>
      <c r="CF8" s="85">
        <v>0</v>
      </c>
      <c r="CG8" s="85">
        <v>0</v>
      </c>
      <c r="CH8" s="85">
        <v>0</v>
      </c>
      <c r="CI8" s="86">
        <f t="shared" si="20"/>
        <v>0</v>
      </c>
      <c r="CJ8" s="85">
        <v>0</v>
      </c>
      <c r="CK8" s="85">
        <v>0</v>
      </c>
      <c r="CL8" s="87">
        <f t="shared" si="21"/>
        <v>0</v>
      </c>
      <c r="CM8" s="85">
        <v>40000</v>
      </c>
      <c r="CN8" s="85">
        <v>0</v>
      </c>
      <c r="CO8" s="85">
        <v>0</v>
      </c>
      <c r="CP8" s="85">
        <v>0</v>
      </c>
      <c r="CQ8" s="86">
        <f t="shared" si="22"/>
        <v>40000</v>
      </c>
      <c r="CR8" s="85">
        <v>0</v>
      </c>
      <c r="CS8" s="85">
        <v>0</v>
      </c>
      <c r="CT8" s="87">
        <f t="shared" si="23"/>
        <v>40000</v>
      </c>
      <c r="CU8" s="85">
        <v>0</v>
      </c>
      <c r="CV8" s="85">
        <v>0</v>
      </c>
      <c r="CW8" s="85">
        <v>0</v>
      </c>
      <c r="CX8" s="85">
        <v>0</v>
      </c>
      <c r="CY8" s="86">
        <f t="shared" si="24"/>
        <v>0</v>
      </c>
      <c r="CZ8" s="85">
        <v>0</v>
      </c>
      <c r="DA8" s="85">
        <v>0</v>
      </c>
      <c r="DB8" s="87">
        <f t="shared" si="25"/>
        <v>0</v>
      </c>
      <c r="DC8" s="85">
        <v>0</v>
      </c>
      <c r="DD8" s="85">
        <v>0</v>
      </c>
      <c r="DE8" s="85">
        <v>0</v>
      </c>
      <c r="DF8" s="85">
        <v>0</v>
      </c>
      <c r="DG8" s="86">
        <f t="shared" si="26"/>
        <v>0</v>
      </c>
      <c r="DH8" s="85">
        <v>0</v>
      </c>
      <c r="DI8" s="85">
        <v>0</v>
      </c>
      <c r="DJ8" s="87">
        <f t="shared" si="27"/>
        <v>0</v>
      </c>
      <c r="DK8" s="85">
        <v>4481326</v>
      </c>
      <c r="DL8" s="85">
        <v>0</v>
      </c>
      <c r="DM8" s="85">
        <v>0</v>
      </c>
      <c r="DN8" s="85">
        <v>75000</v>
      </c>
      <c r="DO8" s="86">
        <f t="shared" si="28"/>
        <v>4556326</v>
      </c>
      <c r="DP8" s="85">
        <v>0</v>
      </c>
      <c r="DQ8" s="85">
        <v>0</v>
      </c>
      <c r="DR8" s="87">
        <f t="shared" si="29"/>
        <v>4556326</v>
      </c>
      <c r="DS8" s="85">
        <v>1060843</v>
      </c>
      <c r="DT8" s="85">
        <v>0</v>
      </c>
      <c r="DU8" s="85">
        <v>0</v>
      </c>
      <c r="DV8" s="85">
        <v>409409</v>
      </c>
      <c r="DW8" s="86">
        <f t="shared" si="30"/>
        <v>1470252</v>
      </c>
      <c r="DX8" s="85">
        <v>0</v>
      </c>
      <c r="DY8" s="85">
        <v>425003</v>
      </c>
      <c r="DZ8" s="87">
        <f t="shared" si="31"/>
        <v>1895255</v>
      </c>
      <c r="EA8" s="85">
        <v>20000</v>
      </c>
      <c r="EB8" s="85">
        <v>0</v>
      </c>
      <c r="EC8" s="85">
        <v>0</v>
      </c>
      <c r="ED8" s="85">
        <v>0</v>
      </c>
      <c r="EE8" s="86">
        <f t="shared" si="32"/>
        <v>20000</v>
      </c>
      <c r="EF8" s="85">
        <v>0</v>
      </c>
      <c r="EG8" s="85">
        <v>0</v>
      </c>
      <c r="EH8" s="87">
        <f t="shared" si="33"/>
        <v>20000</v>
      </c>
      <c r="EI8" s="18"/>
    </row>
    <row r="9" spans="1:139" s="2" customFormat="1" x14ac:dyDescent="0.2">
      <c r="B9" s="15"/>
      <c r="C9" s="21"/>
      <c r="D9" s="21"/>
      <c r="E9" s="21"/>
      <c r="F9" s="21"/>
      <c r="G9" s="21"/>
      <c r="H9" s="21"/>
      <c r="I9" s="21"/>
      <c r="J9" s="21"/>
    </row>
    <row r="10" spans="1:139" s="2" customFormat="1" x14ac:dyDescent="0.2">
      <c r="B10" s="15"/>
      <c r="C10" s="21"/>
      <c r="D10" s="21"/>
      <c r="E10" s="21"/>
      <c r="F10" s="21"/>
      <c r="G10" s="21"/>
      <c r="H10" s="21"/>
      <c r="I10" s="21"/>
      <c r="J10" s="21"/>
    </row>
    <row r="11" spans="1:139" s="2" customFormat="1" x14ac:dyDescent="0.2">
      <c r="B11" s="15"/>
      <c r="C11" s="21"/>
      <c r="D11" s="21"/>
      <c r="E11" s="21"/>
      <c r="F11" s="21"/>
      <c r="G11" s="21"/>
      <c r="H11" s="21"/>
      <c r="I11" s="21"/>
      <c r="J11" s="21"/>
    </row>
    <row r="12" spans="1:139" s="2" customFormat="1" x14ac:dyDescent="0.2">
      <c r="B12" s="15"/>
      <c r="C12" s="21"/>
      <c r="D12" s="21"/>
      <c r="E12" s="21"/>
      <c r="F12" s="21"/>
      <c r="G12" s="21"/>
      <c r="H12" s="21"/>
      <c r="I12" s="21"/>
      <c r="J12" s="21"/>
    </row>
    <row r="13" spans="1:139" s="2" customFormat="1" x14ac:dyDescent="0.2">
      <c r="B13" s="15"/>
      <c r="C13" s="21"/>
      <c r="D13" s="21"/>
      <c r="E13" s="21"/>
      <c r="F13" s="21"/>
      <c r="G13" s="21"/>
      <c r="H13" s="21"/>
      <c r="I13" s="21"/>
      <c r="J13" s="21"/>
    </row>
    <row r="14" spans="1:139" s="2" customFormat="1" x14ac:dyDescent="0.2">
      <c r="B14" s="15"/>
      <c r="C14" s="21"/>
      <c r="D14" s="21"/>
      <c r="E14" s="21"/>
      <c r="F14" s="21"/>
      <c r="G14" s="21"/>
      <c r="H14" s="21"/>
      <c r="I14" s="21"/>
      <c r="J14" s="21"/>
    </row>
    <row r="15" spans="1:139" s="2" customFormat="1" x14ac:dyDescent="0.2">
      <c r="B15" s="15"/>
      <c r="C15" s="21"/>
      <c r="D15" s="21"/>
      <c r="E15" s="21"/>
      <c r="F15" s="21"/>
      <c r="G15" s="21"/>
      <c r="H15" s="21"/>
      <c r="I15" s="21"/>
      <c r="J15" s="21"/>
    </row>
    <row r="16" spans="1:139" s="2" customFormat="1" x14ac:dyDescent="0.2">
      <c r="B16" s="15"/>
      <c r="C16" s="21"/>
      <c r="D16" s="21"/>
      <c r="E16" s="21"/>
      <c r="F16" s="21"/>
      <c r="G16" s="21"/>
      <c r="H16" s="21"/>
      <c r="I16" s="21"/>
      <c r="J16" s="21"/>
    </row>
    <row r="17" spans="2:10" s="2" customFormat="1" x14ac:dyDescent="0.2">
      <c r="B17" s="15"/>
      <c r="C17" s="21"/>
      <c r="D17" s="21"/>
      <c r="E17" s="21"/>
      <c r="F17" s="21"/>
      <c r="G17" s="21"/>
      <c r="H17" s="21"/>
      <c r="I17" s="21"/>
      <c r="J17" s="21"/>
    </row>
  </sheetData>
  <autoFilter ref="A3:EH3">
    <sortState ref="A3:EH76">
      <sortCondition ref="A2"/>
    </sortState>
  </autoFilter>
  <mergeCells count="17">
    <mergeCell ref="C2:J2"/>
    <mergeCell ref="BG2:BN2"/>
    <mergeCell ref="BO2:BV2"/>
    <mergeCell ref="BW2:CD2"/>
    <mergeCell ref="K2:R2"/>
    <mergeCell ref="AA2:AH2"/>
    <mergeCell ref="AI2:AP2"/>
    <mergeCell ref="AQ2:AX2"/>
    <mergeCell ref="AY2:BF2"/>
    <mergeCell ref="S2:Z2"/>
    <mergeCell ref="DK2:DR2"/>
    <mergeCell ref="DS2:DZ2"/>
    <mergeCell ref="EA2:EH2"/>
    <mergeCell ref="CE2:CL2"/>
    <mergeCell ref="CM2:CT2"/>
    <mergeCell ref="CU2:DB2"/>
    <mergeCell ref="DC2:DJ2"/>
  </mergeCells>
  <phoneticPr fontId="14" type="noConversion"/>
  <printOptions horizontalCentered="1"/>
  <pageMargins left="0.17" right="0.17" top="0.35" bottom="0.25" header="0.2" footer="0.2"/>
  <pageSetup paperSize="5" scale="78" fitToWidth="0" fitToHeight="0" orientation="landscape" r:id="rId1"/>
  <headerFooter alignWithMargins="0"/>
  <colBreaks count="8" manualBreakCount="8">
    <brk id="18" max="1048575" man="1"/>
    <brk id="34" max="1048575" man="1"/>
    <brk id="50" max="1048575" man="1"/>
    <brk id="66" max="1048575" man="1"/>
    <brk id="82" max="1048575" man="1"/>
    <brk id="98" max="1048575" man="1"/>
    <brk id="114" max="1048575" man="1"/>
    <brk id="1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9"/>
  <sheetViews>
    <sheetView zoomScaleNormal="100" zoomScaleSheetLayoutView="90" workbookViewId="0">
      <pane xSplit="2" ySplit="6" topLeftCell="C7" activePane="bottomRight" state="frozen"/>
      <selection sqref="A1:K1"/>
      <selection pane="topRight" sqref="A1:K1"/>
      <selection pane="bottomLeft" sqref="A1:K1"/>
      <selection pane="bottomRight" activeCell="C7" sqref="C7"/>
    </sheetView>
  </sheetViews>
  <sheetFormatPr defaultColWidth="8.85546875" defaultRowHeight="12.75" x14ac:dyDescent="0.2"/>
  <cols>
    <col min="1" max="1" width="4" style="88" bestFit="1" customWidth="1"/>
    <col min="2" max="2" width="31" style="88" bestFit="1" customWidth="1"/>
    <col min="3" max="3" width="12.140625" style="88" bestFit="1" customWidth="1"/>
    <col min="4" max="4" width="12.7109375" style="88" customWidth="1"/>
    <col min="5" max="37" width="13.28515625" style="88" customWidth="1"/>
    <col min="38" max="38" width="11.5703125" style="88" bestFit="1" customWidth="1"/>
    <col min="39" max="39" width="10.28515625" style="88" bestFit="1" customWidth="1"/>
    <col min="40" max="40" width="13.28515625" style="88" customWidth="1"/>
    <col min="41" max="41" width="12.28515625" style="88" customWidth="1"/>
    <col min="42" max="16384" width="8.85546875" style="88"/>
  </cols>
  <sheetData>
    <row r="1" spans="1:41" x14ac:dyDescent="0.2">
      <c r="A1" s="88" t="s">
        <v>104</v>
      </c>
    </row>
    <row r="2" spans="1:41" s="94" customFormat="1" ht="18.75" customHeight="1" x14ac:dyDescent="0.2">
      <c r="A2" s="182" t="s">
        <v>25</v>
      </c>
      <c r="B2" s="182"/>
      <c r="C2" s="183" t="s">
        <v>105</v>
      </c>
      <c r="D2" s="184" t="s">
        <v>89</v>
      </c>
      <c r="E2" s="185" t="s">
        <v>106</v>
      </c>
      <c r="F2" s="186"/>
      <c r="G2" s="186"/>
      <c r="H2" s="186"/>
      <c r="I2" s="186"/>
      <c r="J2" s="186"/>
      <c r="K2" s="186"/>
      <c r="L2" s="186"/>
      <c r="M2" s="186"/>
      <c r="N2" s="186"/>
      <c r="O2" s="187"/>
      <c r="P2" s="185" t="s">
        <v>106</v>
      </c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7"/>
      <c r="AC2" s="185" t="s">
        <v>106</v>
      </c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7"/>
      <c r="AO2" s="181" t="s">
        <v>107</v>
      </c>
    </row>
    <row r="3" spans="1:41" s="95" customFormat="1" ht="69.75" customHeight="1" x14ac:dyDescent="0.2">
      <c r="A3" s="182"/>
      <c r="B3" s="182"/>
      <c r="C3" s="183"/>
      <c r="D3" s="184"/>
      <c r="E3" s="89" t="s">
        <v>56</v>
      </c>
      <c r="F3" s="89" t="s">
        <v>55</v>
      </c>
      <c r="G3" s="89" t="s">
        <v>108</v>
      </c>
      <c r="H3" s="89" t="s">
        <v>60</v>
      </c>
      <c r="I3" s="89" t="s">
        <v>59</v>
      </c>
      <c r="J3" s="89" t="s">
        <v>58</v>
      </c>
      <c r="K3" s="89" t="s">
        <v>81</v>
      </c>
      <c r="L3" s="89" t="s">
        <v>80</v>
      </c>
      <c r="M3" s="89" t="s">
        <v>75</v>
      </c>
      <c r="N3" s="89" t="s">
        <v>109</v>
      </c>
      <c r="O3" s="89" t="s">
        <v>90</v>
      </c>
      <c r="P3" s="89" t="s">
        <v>71</v>
      </c>
      <c r="Q3" s="89" t="s">
        <v>77</v>
      </c>
      <c r="R3" s="89" t="s">
        <v>78</v>
      </c>
      <c r="S3" s="89" t="s">
        <v>62</v>
      </c>
      <c r="T3" s="89" t="s">
        <v>70</v>
      </c>
      <c r="U3" s="89" t="s">
        <v>72</v>
      </c>
      <c r="V3" s="89" t="s">
        <v>73</v>
      </c>
      <c r="W3" s="89" t="s">
        <v>74</v>
      </c>
      <c r="X3" s="89" t="s">
        <v>76</v>
      </c>
      <c r="Y3" s="89" t="s">
        <v>64</v>
      </c>
      <c r="Z3" s="89" t="s">
        <v>82</v>
      </c>
      <c r="AA3" s="89" t="s">
        <v>83</v>
      </c>
      <c r="AB3" s="89" t="s">
        <v>65</v>
      </c>
      <c r="AC3" s="89" t="s">
        <v>66</v>
      </c>
      <c r="AD3" s="89" t="s">
        <v>67</v>
      </c>
      <c r="AE3" s="89" t="s">
        <v>68</v>
      </c>
      <c r="AF3" s="89" t="s">
        <v>69</v>
      </c>
      <c r="AG3" s="89" t="s">
        <v>61</v>
      </c>
      <c r="AH3" s="89" t="s">
        <v>63</v>
      </c>
      <c r="AI3" s="89" t="s">
        <v>84</v>
      </c>
      <c r="AJ3" s="89" t="s">
        <v>85</v>
      </c>
      <c r="AK3" s="89" t="s">
        <v>110</v>
      </c>
      <c r="AL3" s="89" t="s">
        <v>111</v>
      </c>
      <c r="AM3" s="89" t="s">
        <v>79</v>
      </c>
      <c r="AN3" s="89" t="s">
        <v>57</v>
      </c>
      <c r="AO3" s="181"/>
    </row>
    <row r="4" spans="1:41" s="95" customFormat="1" ht="15" customHeight="1" x14ac:dyDescent="0.2">
      <c r="A4" s="182"/>
      <c r="B4" s="182"/>
      <c r="C4" s="183"/>
      <c r="D4" s="184"/>
      <c r="E4" s="90">
        <v>343001</v>
      </c>
      <c r="F4" s="90">
        <v>341001</v>
      </c>
      <c r="G4" s="90">
        <v>344001</v>
      </c>
      <c r="H4" s="90">
        <v>348001</v>
      </c>
      <c r="I4" s="90">
        <v>347001</v>
      </c>
      <c r="J4" s="90">
        <v>346001</v>
      </c>
      <c r="K4" s="90" t="s">
        <v>112</v>
      </c>
      <c r="L4" s="90" t="s">
        <v>113</v>
      </c>
      <c r="M4" s="90" t="s">
        <v>114</v>
      </c>
      <c r="N4" s="90" t="s">
        <v>115</v>
      </c>
      <c r="O4" s="90" t="s">
        <v>116</v>
      </c>
      <c r="P4" s="90" t="s">
        <v>117</v>
      </c>
      <c r="Q4" s="90" t="s">
        <v>118</v>
      </c>
      <c r="R4" s="90" t="s">
        <v>119</v>
      </c>
      <c r="S4" s="90" t="s">
        <v>120</v>
      </c>
      <c r="T4" s="90" t="s">
        <v>121</v>
      </c>
      <c r="U4" s="90" t="s">
        <v>122</v>
      </c>
      <c r="V4" s="90" t="s">
        <v>123</v>
      </c>
      <c r="W4" s="90" t="s">
        <v>124</v>
      </c>
      <c r="X4" s="90" t="s">
        <v>125</v>
      </c>
      <c r="Y4" s="90" t="s">
        <v>126</v>
      </c>
      <c r="Z4" s="90" t="s">
        <v>127</v>
      </c>
      <c r="AA4" s="90" t="s">
        <v>128</v>
      </c>
      <c r="AB4" s="90" t="s">
        <v>129</v>
      </c>
      <c r="AC4" s="90" t="s">
        <v>130</v>
      </c>
      <c r="AD4" s="90" t="s">
        <v>131</v>
      </c>
      <c r="AE4" s="90" t="s">
        <v>132</v>
      </c>
      <c r="AF4" s="90" t="s">
        <v>133</v>
      </c>
      <c r="AG4" s="90" t="s">
        <v>134</v>
      </c>
      <c r="AH4" s="90" t="s">
        <v>135</v>
      </c>
      <c r="AI4" s="90" t="s">
        <v>136</v>
      </c>
      <c r="AJ4" s="90" t="s">
        <v>137</v>
      </c>
      <c r="AK4" s="90" t="s">
        <v>138</v>
      </c>
      <c r="AL4" s="90" t="s">
        <v>139</v>
      </c>
      <c r="AM4" s="90" t="s">
        <v>140</v>
      </c>
      <c r="AN4" s="90">
        <v>345001</v>
      </c>
      <c r="AO4" s="181"/>
    </row>
    <row r="5" spans="1:41" s="95" customFormat="1" ht="13.9" customHeight="1" x14ac:dyDescent="0.2">
      <c r="A5" s="91"/>
      <c r="B5" s="91"/>
      <c r="C5" s="91">
        <v>1</v>
      </c>
      <c r="D5" s="91">
        <v>2</v>
      </c>
      <c r="E5" s="91">
        <v>3</v>
      </c>
      <c r="F5" s="91">
        <v>4</v>
      </c>
      <c r="G5" s="91">
        <v>5</v>
      </c>
      <c r="H5" s="91">
        <v>6</v>
      </c>
      <c r="I5" s="91">
        <v>7</v>
      </c>
      <c r="J5" s="91">
        <v>8</v>
      </c>
      <c r="K5" s="91">
        <v>9</v>
      </c>
      <c r="L5" s="91">
        <v>10</v>
      </c>
      <c r="M5" s="91">
        <v>11</v>
      </c>
      <c r="N5" s="91">
        <v>12</v>
      </c>
      <c r="O5" s="91">
        <v>13</v>
      </c>
      <c r="P5" s="91">
        <v>14</v>
      </c>
      <c r="Q5" s="91">
        <v>15</v>
      </c>
      <c r="R5" s="91">
        <v>16</v>
      </c>
      <c r="S5" s="91">
        <v>17</v>
      </c>
      <c r="T5" s="91">
        <v>18</v>
      </c>
      <c r="U5" s="91">
        <v>19</v>
      </c>
      <c r="V5" s="91">
        <v>20</v>
      </c>
      <c r="W5" s="91">
        <v>21</v>
      </c>
      <c r="X5" s="91">
        <v>22</v>
      </c>
      <c r="Y5" s="91">
        <v>23</v>
      </c>
      <c r="Z5" s="91">
        <v>24</v>
      </c>
      <c r="AA5" s="91">
        <v>25</v>
      </c>
      <c r="AB5" s="91">
        <v>26</v>
      </c>
      <c r="AC5" s="91">
        <v>27</v>
      </c>
      <c r="AD5" s="91">
        <v>28</v>
      </c>
      <c r="AE5" s="91">
        <v>29</v>
      </c>
      <c r="AF5" s="91">
        <v>30</v>
      </c>
      <c r="AG5" s="91">
        <v>31</v>
      </c>
      <c r="AH5" s="91">
        <v>32</v>
      </c>
      <c r="AI5" s="91">
        <v>33</v>
      </c>
      <c r="AJ5" s="91">
        <v>34</v>
      </c>
      <c r="AK5" s="91">
        <v>35</v>
      </c>
      <c r="AL5" s="91">
        <v>36</v>
      </c>
      <c r="AM5" s="91">
        <v>37</v>
      </c>
      <c r="AN5" s="91">
        <f t="shared" ref="AN5:AO5" si="0">AM5+1</f>
        <v>38</v>
      </c>
      <c r="AO5" s="91">
        <f t="shared" si="0"/>
        <v>39</v>
      </c>
    </row>
    <row r="6" spans="1:41" s="95" customFormat="1" ht="51" hidden="1" x14ac:dyDescent="0.2">
      <c r="A6" s="92"/>
      <c r="B6" s="92"/>
      <c r="C6" s="93" t="s">
        <v>141</v>
      </c>
      <c r="D6" s="93" t="s">
        <v>141</v>
      </c>
      <c r="E6" s="93" t="s">
        <v>141</v>
      </c>
      <c r="F6" s="93" t="s">
        <v>141</v>
      </c>
      <c r="G6" s="93" t="s">
        <v>141</v>
      </c>
      <c r="H6" s="93" t="s">
        <v>141</v>
      </c>
      <c r="I6" s="93" t="s">
        <v>141</v>
      </c>
      <c r="J6" s="93" t="s">
        <v>141</v>
      </c>
      <c r="K6" s="93" t="s">
        <v>141</v>
      </c>
      <c r="L6" s="93" t="s">
        <v>141</v>
      </c>
      <c r="M6" s="93" t="s">
        <v>141</v>
      </c>
      <c r="N6" s="93" t="s">
        <v>141</v>
      </c>
      <c r="O6" s="93" t="s">
        <v>141</v>
      </c>
      <c r="P6" s="93" t="s">
        <v>141</v>
      </c>
      <c r="Q6" s="93" t="s">
        <v>141</v>
      </c>
      <c r="R6" s="93" t="s">
        <v>141</v>
      </c>
      <c r="S6" s="93" t="s">
        <v>141</v>
      </c>
      <c r="T6" s="93" t="s">
        <v>141</v>
      </c>
      <c r="U6" s="93" t="s">
        <v>141</v>
      </c>
      <c r="V6" s="93" t="s">
        <v>141</v>
      </c>
      <c r="W6" s="93" t="s">
        <v>141</v>
      </c>
      <c r="X6" s="93" t="s">
        <v>141</v>
      </c>
      <c r="Y6" s="93" t="s">
        <v>141</v>
      </c>
      <c r="Z6" s="93" t="s">
        <v>141</v>
      </c>
      <c r="AA6" s="93" t="s">
        <v>141</v>
      </c>
      <c r="AB6" s="93" t="s">
        <v>141</v>
      </c>
      <c r="AC6" s="93" t="s">
        <v>141</v>
      </c>
      <c r="AD6" s="93" t="s">
        <v>141</v>
      </c>
      <c r="AE6" s="93" t="s">
        <v>141</v>
      </c>
      <c r="AF6" s="93" t="s">
        <v>141</v>
      </c>
      <c r="AG6" s="93"/>
      <c r="AH6" s="93"/>
      <c r="AI6" s="93"/>
      <c r="AJ6" s="93"/>
      <c r="AK6" s="93"/>
      <c r="AL6" s="93"/>
      <c r="AM6" s="93" t="s">
        <v>141</v>
      </c>
      <c r="AN6" s="93" t="s">
        <v>141</v>
      </c>
      <c r="AO6" s="93"/>
    </row>
    <row r="7" spans="1:41" s="96" customFormat="1" ht="16.149999999999999" customHeight="1" x14ac:dyDescent="0.2">
      <c r="A7" s="188" t="s">
        <v>8</v>
      </c>
      <c r="B7" s="189" t="s">
        <v>9</v>
      </c>
      <c r="C7" s="190">
        <v>37402</v>
      </c>
      <c r="D7" s="190">
        <v>960</v>
      </c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>
        <v>105</v>
      </c>
      <c r="AN7" s="190">
        <v>70</v>
      </c>
      <c r="AO7" s="191">
        <f>SUM(C7:AN7)</f>
        <v>38537</v>
      </c>
    </row>
    <row r="8" spans="1:41" s="96" customFormat="1" ht="16.149999999999999" customHeight="1" x14ac:dyDescent="0.2">
      <c r="A8" s="188" t="s">
        <v>10</v>
      </c>
      <c r="B8" s="189" t="s">
        <v>11</v>
      </c>
      <c r="C8" s="190">
        <v>39187</v>
      </c>
      <c r="D8" s="190">
        <v>2167</v>
      </c>
      <c r="E8" s="190">
        <v>510</v>
      </c>
      <c r="F8" s="190"/>
      <c r="G8" s="190"/>
      <c r="H8" s="190"/>
      <c r="I8" s="190"/>
      <c r="J8" s="190"/>
      <c r="K8" s="190"/>
      <c r="L8" s="190"/>
      <c r="M8" s="190">
        <v>233</v>
      </c>
      <c r="N8" s="190"/>
      <c r="O8" s="190">
        <v>617</v>
      </c>
      <c r="P8" s="190"/>
      <c r="Q8" s="190">
        <v>170</v>
      </c>
      <c r="R8" s="190"/>
      <c r="S8" s="190">
        <v>227</v>
      </c>
      <c r="T8" s="190">
        <v>2</v>
      </c>
      <c r="U8" s="190"/>
      <c r="V8" s="190"/>
      <c r="W8" s="190"/>
      <c r="X8" s="190"/>
      <c r="Y8" s="190"/>
      <c r="Z8" s="190"/>
      <c r="AA8" s="190">
        <v>473</v>
      </c>
      <c r="AB8" s="190"/>
      <c r="AC8" s="190">
        <v>91</v>
      </c>
      <c r="AD8" s="190">
        <v>170</v>
      </c>
      <c r="AE8" s="190"/>
      <c r="AF8" s="190"/>
      <c r="AG8" s="190"/>
      <c r="AH8" s="190"/>
      <c r="AI8" s="190">
        <v>251</v>
      </c>
      <c r="AJ8" s="190">
        <v>303</v>
      </c>
      <c r="AK8" s="190"/>
      <c r="AL8" s="190"/>
      <c r="AM8" s="190">
        <v>109</v>
      </c>
      <c r="AN8" s="190">
        <v>235</v>
      </c>
      <c r="AO8" s="191">
        <f>SUM(C8:AN8)</f>
        <v>44745</v>
      </c>
    </row>
    <row r="9" spans="1:41" s="31" customFormat="1" ht="15.75" customHeight="1" x14ac:dyDescent="0.2">
      <c r="A9" s="97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100"/>
    </row>
  </sheetData>
  <mergeCells count="7">
    <mergeCell ref="AO2:AO4"/>
    <mergeCell ref="A2:B4"/>
    <mergeCell ref="C2:C4"/>
    <mergeCell ref="D2:D4"/>
    <mergeCell ref="AC2:AN2"/>
    <mergeCell ref="P2:AB2"/>
    <mergeCell ref="E2:O2"/>
  </mergeCells>
  <printOptions horizontalCentered="1"/>
  <pageMargins left="0.5" right="0.5" top="0.75" bottom="0.5" header="0.3" footer="0.3"/>
  <pageSetup paperSize="5" scale="75" orientation="landscape" r:id="rId1"/>
  <colBreaks count="2" manualBreakCount="2">
    <brk id="15" max="7" man="1"/>
    <brk id="28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FY2019-20 Initial RSD-Type 5</vt:lpstr>
      <vt:lpstr>Detail Calculation exclude debt</vt:lpstr>
      <vt:lpstr>Detail Calculation for debt</vt:lpstr>
      <vt:lpstr>Detail</vt:lpstr>
      <vt:lpstr>2.1.19 SIS</vt:lpstr>
      <vt:lpstr>'2.1.19 SIS'!Print_Area</vt:lpstr>
      <vt:lpstr>Detail!Print_Area</vt:lpstr>
      <vt:lpstr>'Detail Calculation exclude debt'!Print_Area</vt:lpstr>
      <vt:lpstr>'Detail Calculation for debt'!Print_Area</vt:lpstr>
      <vt:lpstr>'2.1.19 SIS'!Print_Titles</vt:lpstr>
      <vt:lpstr>Detail!Print_Titles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Melanie Ruiz</cp:lastModifiedBy>
  <cp:lastPrinted>2019-07-03T14:22:30Z</cp:lastPrinted>
  <dcterms:created xsi:type="dcterms:W3CDTF">2002-01-31T14:19:47Z</dcterms:created>
  <dcterms:modified xsi:type="dcterms:W3CDTF">2019-07-03T14:22:37Z</dcterms:modified>
</cp:coreProperties>
</file>