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19-20\Per Pupil Calculations\Final\"/>
    </mc:Choice>
  </mc:AlternateContent>
  <bookViews>
    <workbookView xWindow="-15" yWindow="885" windowWidth="15375" windowHeight="8220" tabRatio="740"/>
  </bookViews>
  <sheets>
    <sheet name="19-20 Final_Type1,1B,2,3,3B,4" sheetId="21" r:id="rId1"/>
    <sheet name="Detail Calculation exclude debt" sheetId="12" r:id="rId2"/>
    <sheet name="Detail Calculation for debt" sheetId="22" r:id="rId3"/>
    <sheet name="10.1.19 SIS" sheetId="50" r:id="rId4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'19-20 Final_Type1,1B,2,3,3B,4'!$A$1:$N$80</definedName>
    <definedName name="_xlnm.Print_Area" localSheetId="1">'Detail Calculation exclude debt'!$A$1:$Q$78</definedName>
    <definedName name="_xlnm.Print_Area" localSheetId="2">'Detail Calculation for debt'!$A$1:$O$77</definedName>
    <definedName name="_xlnm.Print_Titles" localSheetId="3">'10.1.19 SIS'!$A:$B</definedName>
    <definedName name="_xlnm.Print_Titles" localSheetId="0">'19-20 Final_Type1,1B,2,3,3B,4'!$A:$B</definedName>
    <definedName name="_xlnm.Print_Titles" localSheetId="1">'Detail Calculation exclude debt'!$B:$B,'Detail Calculation exclude debt'!$1:$1</definedName>
    <definedName name="_xlnm.Print_Titles" localSheetId="2">'Detail Calculation for debt'!$B:$B,'Detail Calculation for debt'!$1:$1</definedName>
  </definedNames>
  <calcPr calcId="162913"/>
</workbook>
</file>

<file path=xl/calcChain.xml><?xml version="1.0" encoding="utf-8"?>
<calcChain xmlns="http://schemas.openxmlformats.org/spreadsheetml/2006/main">
  <c r="AK76" i="50" l="1"/>
  <c r="AJ76" i="50"/>
  <c r="AI76" i="50"/>
  <c r="AH76" i="50"/>
  <c r="AG76" i="50"/>
  <c r="AF76" i="50"/>
  <c r="AE76" i="50"/>
  <c r="AD76" i="50"/>
  <c r="AC76" i="50"/>
  <c r="AB76" i="50"/>
  <c r="AA76" i="50"/>
  <c r="Z76" i="50"/>
  <c r="Y76" i="50"/>
  <c r="X76" i="50"/>
  <c r="W76" i="50"/>
  <c r="V76" i="50"/>
  <c r="U76" i="50"/>
  <c r="T76" i="50"/>
  <c r="S76" i="50"/>
  <c r="R76" i="50"/>
  <c r="Q76" i="50"/>
  <c r="P76" i="50"/>
  <c r="O76" i="50"/>
  <c r="N76" i="50"/>
  <c r="M76" i="50"/>
  <c r="L76" i="50"/>
  <c r="K76" i="50"/>
  <c r="J76" i="50"/>
  <c r="I76" i="50"/>
  <c r="H76" i="50"/>
  <c r="G76" i="50"/>
  <c r="F76" i="50"/>
  <c r="E76" i="50"/>
  <c r="D76" i="50"/>
  <c r="C76" i="50"/>
  <c r="AL75" i="50"/>
  <c r="P75" i="12" s="1"/>
  <c r="N75" i="22" s="1"/>
  <c r="AL74" i="50"/>
  <c r="P74" i="12" s="1"/>
  <c r="N74" i="22" s="1"/>
  <c r="AL73" i="50"/>
  <c r="P73" i="12" s="1"/>
  <c r="N73" i="22" s="1"/>
  <c r="AL72" i="50"/>
  <c r="P72" i="12" s="1"/>
  <c r="N72" i="22" s="1"/>
  <c r="AL71" i="50"/>
  <c r="P71" i="12" s="1"/>
  <c r="N71" i="22" s="1"/>
  <c r="AL70" i="50"/>
  <c r="P70" i="12" s="1"/>
  <c r="N70" i="22" s="1"/>
  <c r="AL69" i="50"/>
  <c r="P69" i="12" s="1"/>
  <c r="N69" i="22" s="1"/>
  <c r="AL68" i="50"/>
  <c r="P68" i="12" s="1"/>
  <c r="N68" i="22" s="1"/>
  <c r="AL67" i="50"/>
  <c r="P67" i="12" s="1"/>
  <c r="N67" i="22" s="1"/>
  <c r="AL66" i="50"/>
  <c r="P66" i="12" s="1"/>
  <c r="N66" i="22" s="1"/>
  <c r="AL65" i="50"/>
  <c r="P65" i="12" s="1"/>
  <c r="N65" i="22" s="1"/>
  <c r="AL64" i="50"/>
  <c r="P64" i="12" s="1"/>
  <c r="N64" i="22" s="1"/>
  <c r="AL63" i="50"/>
  <c r="P63" i="12" s="1"/>
  <c r="N63" i="22" s="1"/>
  <c r="AL62" i="50"/>
  <c r="P62" i="12" s="1"/>
  <c r="N62" i="22" s="1"/>
  <c r="AL61" i="50"/>
  <c r="P61" i="12" s="1"/>
  <c r="N61" i="22" s="1"/>
  <c r="AL60" i="50"/>
  <c r="P60" i="12" s="1"/>
  <c r="N60" i="22" s="1"/>
  <c r="AL59" i="50"/>
  <c r="P59" i="12" s="1"/>
  <c r="N59" i="22" s="1"/>
  <c r="AL58" i="50"/>
  <c r="P58" i="12" s="1"/>
  <c r="N58" i="22" s="1"/>
  <c r="AL57" i="50"/>
  <c r="P57" i="12" s="1"/>
  <c r="N57" i="22" s="1"/>
  <c r="AL56" i="50"/>
  <c r="P56" i="12" s="1"/>
  <c r="N56" i="22" s="1"/>
  <c r="AL55" i="50"/>
  <c r="P55" i="12" s="1"/>
  <c r="N55" i="22" s="1"/>
  <c r="AL54" i="50"/>
  <c r="P54" i="12" s="1"/>
  <c r="N54" i="22" s="1"/>
  <c r="AL53" i="50"/>
  <c r="P53" i="12" s="1"/>
  <c r="N53" i="22" s="1"/>
  <c r="AL52" i="50"/>
  <c r="P52" i="12" s="1"/>
  <c r="N52" i="22" s="1"/>
  <c r="AL51" i="50"/>
  <c r="P51" i="12" s="1"/>
  <c r="N51" i="22" s="1"/>
  <c r="AL50" i="50"/>
  <c r="P50" i="12" s="1"/>
  <c r="N50" i="22" s="1"/>
  <c r="AL49" i="50"/>
  <c r="P49" i="12" s="1"/>
  <c r="N49" i="22" s="1"/>
  <c r="AL48" i="50"/>
  <c r="P48" i="12" s="1"/>
  <c r="N48" i="22" s="1"/>
  <c r="AL47" i="50"/>
  <c r="P47" i="12" s="1"/>
  <c r="N47" i="22" s="1"/>
  <c r="AL46" i="50"/>
  <c r="P46" i="12" s="1"/>
  <c r="N46" i="22" s="1"/>
  <c r="AL45" i="50"/>
  <c r="P45" i="12" s="1"/>
  <c r="N45" i="22" s="1"/>
  <c r="AL44" i="50"/>
  <c r="P44" i="12" s="1"/>
  <c r="N44" i="22" s="1"/>
  <c r="AL43" i="50"/>
  <c r="P43" i="12" s="1"/>
  <c r="N43" i="22" s="1"/>
  <c r="AL42" i="50"/>
  <c r="P42" i="12" s="1"/>
  <c r="N42" i="22" s="1"/>
  <c r="AL41" i="50"/>
  <c r="P41" i="12" s="1"/>
  <c r="N41" i="22" s="1"/>
  <c r="AL40" i="50"/>
  <c r="P40" i="12" s="1"/>
  <c r="N40" i="22" s="1"/>
  <c r="AL39" i="50"/>
  <c r="P39" i="12" s="1"/>
  <c r="N39" i="22" s="1"/>
  <c r="AL38" i="50"/>
  <c r="P38" i="12" s="1"/>
  <c r="N38" i="22" s="1"/>
  <c r="AL37" i="50"/>
  <c r="P37" i="12" s="1"/>
  <c r="N37" i="22" s="1"/>
  <c r="AL36" i="50"/>
  <c r="P36" i="12" s="1"/>
  <c r="N36" i="22" s="1"/>
  <c r="AL35" i="50"/>
  <c r="P35" i="12" s="1"/>
  <c r="N35" i="22" s="1"/>
  <c r="AL34" i="50"/>
  <c r="P34" i="12" s="1"/>
  <c r="N34" i="22" s="1"/>
  <c r="AL33" i="50"/>
  <c r="P33" i="12" s="1"/>
  <c r="N33" i="22" s="1"/>
  <c r="AL32" i="50"/>
  <c r="P32" i="12" s="1"/>
  <c r="N32" i="22" s="1"/>
  <c r="AL31" i="50"/>
  <c r="P31" i="12" s="1"/>
  <c r="N31" i="22" s="1"/>
  <c r="AL30" i="50"/>
  <c r="P30" i="12" s="1"/>
  <c r="N30" i="22" s="1"/>
  <c r="AL29" i="50"/>
  <c r="P29" i="12" s="1"/>
  <c r="N29" i="22" s="1"/>
  <c r="AL28" i="50"/>
  <c r="P28" i="12" s="1"/>
  <c r="N28" i="22" s="1"/>
  <c r="AL27" i="50"/>
  <c r="P27" i="12" s="1"/>
  <c r="N27" i="22" s="1"/>
  <c r="AL26" i="50"/>
  <c r="P26" i="12" s="1"/>
  <c r="N26" i="22" s="1"/>
  <c r="AL25" i="50"/>
  <c r="P25" i="12" s="1"/>
  <c r="N25" i="22" s="1"/>
  <c r="AL24" i="50"/>
  <c r="P24" i="12" s="1"/>
  <c r="N24" i="22" s="1"/>
  <c r="AL23" i="50"/>
  <c r="P23" i="12" s="1"/>
  <c r="N23" i="22" s="1"/>
  <c r="AL22" i="50"/>
  <c r="P22" i="12" s="1"/>
  <c r="N22" i="22" s="1"/>
  <c r="AL21" i="50"/>
  <c r="P21" i="12" s="1"/>
  <c r="N21" i="22" s="1"/>
  <c r="AL20" i="50"/>
  <c r="P20" i="12" s="1"/>
  <c r="N20" i="22" s="1"/>
  <c r="AL19" i="50"/>
  <c r="P19" i="12" s="1"/>
  <c r="N19" i="22" s="1"/>
  <c r="AL18" i="50"/>
  <c r="P18" i="12" s="1"/>
  <c r="N18" i="22" s="1"/>
  <c r="AL17" i="50"/>
  <c r="P17" i="12" s="1"/>
  <c r="N17" i="22" s="1"/>
  <c r="AL16" i="50"/>
  <c r="P16" i="12" s="1"/>
  <c r="N16" i="22" s="1"/>
  <c r="AL15" i="50"/>
  <c r="P15" i="12" s="1"/>
  <c r="N15" i="22" s="1"/>
  <c r="AL14" i="50"/>
  <c r="P14" i="12" s="1"/>
  <c r="N14" i="22" s="1"/>
  <c r="AL13" i="50"/>
  <c r="P13" i="12" s="1"/>
  <c r="N13" i="22" s="1"/>
  <c r="AL12" i="50"/>
  <c r="P12" i="12" s="1"/>
  <c r="N12" i="22" s="1"/>
  <c r="AL11" i="50"/>
  <c r="P11" i="12" s="1"/>
  <c r="N11" i="22" s="1"/>
  <c r="AL10" i="50"/>
  <c r="P10" i="12" s="1"/>
  <c r="N10" i="22" s="1"/>
  <c r="AL9" i="50"/>
  <c r="P9" i="12" s="1"/>
  <c r="N9" i="22" s="1"/>
  <c r="AL8" i="50"/>
  <c r="P8" i="12" s="1"/>
  <c r="N8" i="22" s="1"/>
  <c r="AL7" i="50"/>
  <c r="P7" i="12" s="1"/>
  <c r="D2" i="12"/>
  <c r="E2" i="12" s="1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D2" i="22"/>
  <c r="E2" i="22"/>
  <c r="F2" i="22" s="1"/>
  <c r="G2" i="22" s="1"/>
  <c r="H2" i="22" s="1"/>
  <c r="I2" i="22" s="1"/>
  <c r="J2" i="22" s="1"/>
  <c r="K2" i="22" s="1"/>
  <c r="L2" i="22" s="1"/>
  <c r="M2" i="22" s="1"/>
  <c r="N2" i="22" s="1"/>
  <c r="O2" i="22" s="1"/>
  <c r="D3" i="21"/>
  <c r="E3" i="21" s="1"/>
  <c r="F3" i="21" s="1"/>
  <c r="G3" i="21" s="1"/>
  <c r="H3" i="21" s="1"/>
  <c r="I3" i="21" s="1"/>
  <c r="J3" i="21" s="1"/>
  <c r="K3" i="21" s="1"/>
  <c r="L3" i="21" s="1"/>
  <c r="M3" i="21" s="1"/>
  <c r="N3" i="21" s="1"/>
  <c r="C77" i="22"/>
  <c r="L27" i="22"/>
  <c r="F76" i="12"/>
  <c r="F50" i="22"/>
  <c r="F73" i="22"/>
  <c r="L29" i="22"/>
  <c r="L44" i="22"/>
  <c r="N34" i="12"/>
  <c r="H46" i="12"/>
  <c r="N55" i="12"/>
  <c r="N53" i="12"/>
  <c r="G76" i="12"/>
  <c r="N75" i="12"/>
  <c r="F72" i="22"/>
  <c r="F44" i="22"/>
  <c r="F48" i="22"/>
  <c r="F11" i="22"/>
  <c r="F65" i="22"/>
  <c r="F71" i="22"/>
  <c r="F38" i="22"/>
  <c r="F39" i="22"/>
  <c r="F59" i="22"/>
  <c r="L11" i="22"/>
  <c r="F10" i="22"/>
  <c r="L31" i="22"/>
  <c r="F52" i="22"/>
  <c r="F25" i="22"/>
  <c r="F54" i="22"/>
  <c r="F23" i="22"/>
  <c r="H25" i="12"/>
  <c r="F45" i="22"/>
  <c r="F7" i="22"/>
  <c r="F14" i="22"/>
  <c r="F18" i="22"/>
  <c r="F34" i="22"/>
  <c r="F32" i="22"/>
  <c r="F55" i="22"/>
  <c r="F22" i="22"/>
  <c r="L18" i="22"/>
  <c r="H19" i="12"/>
  <c r="F33" i="22"/>
  <c r="H32" i="12"/>
  <c r="H75" i="12"/>
  <c r="N69" i="12"/>
  <c r="N45" i="12"/>
  <c r="N71" i="12"/>
  <c r="L10" i="22"/>
  <c r="H47" i="12"/>
  <c r="H69" i="12"/>
  <c r="N50" i="12"/>
  <c r="H57" i="12"/>
  <c r="H33" i="12"/>
  <c r="L20" i="22"/>
  <c r="H73" i="12"/>
  <c r="H54" i="12"/>
  <c r="N7" i="22" l="1"/>
  <c r="N76" i="22" s="1"/>
  <c r="P76" i="12"/>
  <c r="AL76" i="50"/>
  <c r="H35" i="12"/>
  <c r="H23" i="12"/>
  <c r="H27" i="12"/>
  <c r="N72" i="12"/>
  <c r="N9" i="12"/>
  <c r="M11" i="22"/>
  <c r="O11" i="22" s="1"/>
  <c r="M11" i="21" s="1"/>
  <c r="M10" i="22"/>
  <c r="O10" i="22" s="1"/>
  <c r="M10" i="21" s="1"/>
  <c r="M18" i="22"/>
  <c r="O18" i="22" s="1"/>
  <c r="M18" i="21" s="1"/>
  <c r="H38" i="12"/>
  <c r="H28" i="12"/>
  <c r="H39" i="12"/>
  <c r="H60" i="12"/>
  <c r="F62" i="22"/>
  <c r="F47" i="22"/>
  <c r="N52" i="12"/>
  <c r="F68" i="22"/>
  <c r="N74" i="12"/>
  <c r="H42" i="12"/>
  <c r="F53" i="22"/>
  <c r="N23" i="12"/>
  <c r="N61" i="12"/>
  <c r="N18" i="12"/>
  <c r="L47" i="22"/>
  <c r="L37" i="22"/>
  <c r="L8" i="22"/>
  <c r="L49" i="22"/>
  <c r="N73" i="12"/>
  <c r="O73" i="12" s="1"/>
  <c r="Q73" i="12" s="1"/>
  <c r="K73" i="21" s="1"/>
  <c r="L73" i="21" s="1"/>
  <c r="H31" i="12"/>
  <c r="F75" i="22"/>
  <c r="F51" i="22"/>
  <c r="F61" i="22"/>
  <c r="F12" i="22"/>
  <c r="F30" i="22"/>
  <c r="J76" i="22"/>
  <c r="F58" i="22"/>
  <c r="L34" i="22"/>
  <c r="F28" i="22"/>
  <c r="F40" i="22"/>
  <c r="L55" i="22"/>
  <c r="M55" i="22" s="1"/>
  <c r="O55" i="22" s="1"/>
  <c r="M55" i="21" s="1"/>
  <c r="F56" i="22"/>
  <c r="L40" i="22"/>
  <c r="N43" i="12"/>
  <c r="N39" i="12"/>
  <c r="L50" i="22"/>
  <c r="L65" i="22"/>
  <c r="F36" i="22"/>
  <c r="L58" i="22"/>
  <c r="L60" i="22"/>
  <c r="L51" i="22"/>
  <c r="L43" i="22"/>
  <c r="F74" i="22"/>
  <c r="M50" i="22"/>
  <c r="O50" i="22" s="1"/>
  <c r="M50" i="21" s="1"/>
  <c r="L62" i="22"/>
  <c r="L35" i="22"/>
  <c r="L42" i="22"/>
  <c r="H50" i="12"/>
  <c r="O50" i="12" s="1"/>
  <c r="Q50" i="12" s="1"/>
  <c r="K50" i="21" s="1"/>
  <c r="L50" i="21" s="1"/>
  <c r="N50" i="21" s="1"/>
  <c r="M34" i="22"/>
  <c r="O34" i="22" s="1"/>
  <c r="M34" i="21" s="1"/>
  <c r="L9" i="22"/>
  <c r="H71" i="12"/>
  <c r="F66" i="22"/>
  <c r="L16" i="22"/>
  <c r="L56" i="22"/>
  <c r="M56" i="22" s="1"/>
  <c r="O56" i="22" s="1"/>
  <c r="M56" i="21" s="1"/>
  <c r="O39" i="12"/>
  <c r="Q39" i="12" s="1"/>
  <c r="K39" i="21" s="1"/>
  <c r="L39" i="21" s="1"/>
  <c r="H66" i="12"/>
  <c r="H26" i="12"/>
  <c r="H63" i="12"/>
  <c r="N13" i="12"/>
  <c r="N10" i="12"/>
  <c r="F31" i="22"/>
  <c r="M31" i="22" s="1"/>
  <c r="O31" i="22" s="1"/>
  <c r="M31" i="21" s="1"/>
  <c r="F63" i="22"/>
  <c r="F26" i="22"/>
  <c r="L23" i="22"/>
  <c r="M23" i="22" s="1"/>
  <c r="O23" i="22" s="1"/>
  <c r="M23" i="21" s="1"/>
  <c r="L12" i="22"/>
  <c r="M12" i="22" s="1"/>
  <c r="O12" i="22" s="1"/>
  <c r="M12" i="21" s="1"/>
  <c r="N42" i="12"/>
  <c r="L28" i="22"/>
  <c r="L24" i="22"/>
  <c r="N63" i="12"/>
  <c r="O63" i="12" s="1"/>
  <c r="Q63" i="12" s="1"/>
  <c r="K63" i="21" s="1"/>
  <c r="N16" i="12"/>
  <c r="N20" i="12"/>
  <c r="N51" i="12"/>
  <c r="N59" i="12"/>
  <c r="H48" i="12"/>
  <c r="L71" i="22"/>
  <c r="L33" i="22"/>
  <c r="L73" i="22"/>
  <c r="M73" i="22" s="1"/>
  <c r="O73" i="22" s="1"/>
  <c r="M73" i="21" s="1"/>
  <c r="F46" i="22"/>
  <c r="F19" i="22"/>
  <c r="F24" i="22"/>
  <c r="L48" i="22"/>
  <c r="M48" i="22" s="1"/>
  <c r="O48" i="22" s="1"/>
  <c r="M48" i="21" s="1"/>
  <c r="L74" i="22"/>
  <c r="M74" i="22" s="1"/>
  <c r="O74" i="22" s="1"/>
  <c r="M74" i="21" s="1"/>
  <c r="L41" i="22"/>
  <c r="L25" i="22"/>
  <c r="M25" i="22" s="1"/>
  <c r="O25" i="22" s="1"/>
  <c r="M25" i="21" s="1"/>
  <c r="L15" i="22"/>
  <c r="L63" i="22"/>
  <c r="M63" i="22" s="1"/>
  <c r="O63" i="22" s="1"/>
  <c r="M63" i="21" s="1"/>
  <c r="F9" i="22"/>
  <c r="F43" i="22"/>
  <c r="M43" i="22" s="1"/>
  <c r="O43" i="22" s="1"/>
  <c r="M43" i="21" s="1"/>
  <c r="L59" i="22"/>
  <c r="M59" i="22" s="1"/>
  <c r="O59" i="22" s="1"/>
  <c r="M59" i="21" s="1"/>
  <c r="F70" i="22"/>
  <c r="L75" i="22"/>
  <c r="F15" i="22"/>
  <c r="F42" i="22"/>
  <c r="M42" i="22" s="1"/>
  <c r="O42" i="22" s="1"/>
  <c r="M42" i="21" s="1"/>
  <c r="F69" i="22"/>
  <c r="O69" i="12"/>
  <c r="Q69" i="12" s="1"/>
  <c r="K69" i="21" s="1"/>
  <c r="M71" i="22"/>
  <c r="O71" i="22" s="1"/>
  <c r="M71" i="21" s="1"/>
  <c r="N40" i="12"/>
  <c r="O75" i="12"/>
  <c r="Q75" i="12" s="1"/>
  <c r="K75" i="21" s="1"/>
  <c r="L75" i="21" s="1"/>
  <c r="H58" i="12"/>
  <c r="H16" i="12"/>
  <c r="O16" i="12" s="1"/>
  <c r="Q16" i="12" s="1"/>
  <c r="K16" i="21" s="1"/>
  <c r="L16" i="21" s="1"/>
  <c r="H21" i="12"/>
  <c r="H68" i="12"/>
  <c r="F49" i="22"/>
  <c r="M49" i="22" s="1"/>
  <c r="O49" i="22" s="1"/>
  <c r="M49" i="21" s="1"/>
  <c r="F41" i="22"/>
  <c r="F37" i="22"/>
  <c r="M37" i="22" s="1"/>
  <c r="O37" i="22" s="1"/>
  <c r="M37" i="21" s="1"/>
  <c r="H17" i="12"/>
  <c r="F17" i="22"/>
  <c r="L36" i="22"/>
  <c r="F20" i="22"/>
  <c r="M20" i="22" s="1"/>
  <c r="O20" i="22" s="1"/>
  <c r="M20" i="21" s="1"/>
  <c r="N30" i="12"/>
  <c r="N41" i="12"/>
  <c r="N60" i="12"/>
  <c r="O60" i="12" s="1"/>
  <c r="Q60" i="12" s="1"/>
  <c r="K60" i="21" s="1"/>
  <c r="L60" i="21" s="1"/>
  <c r="N67" i="12"/>
  <c r="L67" i="22"/>
  <c r="L64" i="22"/>
  <c r="L7" i="22"/>
  <c r="M7" i="22" s="1"/>
  <c r="O7" i="22" s="1"/>
  <c r="M7" i="21" s="1"/>
  <c r="H9" i="12"/>
  <c r="O9" i="12" s="1"/>
  <c r="Q9" i="12" s="1"/>
  <c r="K9" i="21" s="1"/>
  <c r="H37" i="12"/>
  <c r="F27" i="22"/>
  <c r="H59" i="12"/>
  <c r="F29" i="22"/>
  <c r="M29" i="22" s="1"/>
  <c r="O29" i="22" s="1"/>
  <c r="M29" i="21" s="1"/>
  <c r="N8" i="12"/>
  <c r="L45" i="22"/>
  <c r="M45" i="22" s="1"/>
  <c r="O45" i="22" s="1"/>
  <c r="M45" i="21" s="1"/>
  <c r="L26" i="22"/>
  <c r="M26" i="22" s="1"/>
  <c r="O26" i="22" s="1"/>
  <c r="M26" i="21" s="1"/>
  <c r="L70" i="22"/>
  <c r="F64" i="22"/>
  <c r="L30" i="22"/>
  <c r="M30" i="22" s="1"/>
  <c r="O30" i="22" s="1"/>
  <c r="M30" i="21" s="1"/>
  <c r="F13" i="22"/>
  <c r="L32" i="22"/>
  <c r="F60" i="22"/>
  <c r="L68" i="22"/>
  <c r="M68" i="22" s="1"/>
  <c r="O68" i="22" s="1"/>
  <c r="M68" i="21" s="1"/>
  <c r="L22" i="22"/>
  <c r="M22" i="22" s="1"/>
  <c r="O22" i="22" s="1"/>
  <c r="M22" i="21" s="1"/>
  <c r="N11" i="12"/>
  <c r="N62" i="12"/>
  <c r="N35" i="12"/>
  <c r="N29" i="12"/>
  <c r="F21" i="22"/>
  <c r="F57" i="22"/>
  <c r="L21" i="22"/>
  <c r="O19" i="12"/>
  <c r="Q19" i="12" s="1"/>
  <c r="K19" i="21" s="1"/>
  <c r="L69" i="21"/>
  <c r="H43" i="12"/>
  <c r="O43" i="12" s="1"/>
  <c r="Q43" i="12" s="1"/>
  <c r="K43" i="21" s="1"/>
  <c r="H40" i="12"/>
  <c r="N15" i="12"/>
  <c r="H61" i="12"/>
  <c r="O61" i="12" s="1"/>
  <c r="Q61" i="12" s="1"/>
  <c r="K61" i="21" s="1"/>
  <c r="N19" i="12"/>
  <c r="M24" i="22"/>
  <c r="O24" i="22" s="1"/>
  <c r="M24" i="21" s="1"/>
  <c r="H51" i="12"/>
  <c r="O51" i="12" s="1"/>
  <c r="Q51" i="12" s="1"/>
  <c r="K51" i="21" s="1"/>
  <c r="O71" i="12"/>
  <c r="Q71" i="12" s="1"/>
  <c r="K71" i="21" s="1"/>
  <c r="M27" i="22"/>
  <c r="O27" i="22" s="1"/>
  <c r="M27" i="21" s="1"/>
  <c r="H76" i="22"/>
  <c r="L14" i="22"/>
  <c r="M14" i="22" s="1"/>
  <c r="O14" i="22" s="1"/>
  <c r="M14" i="21" s="1"/>
  <c r="M65" i="22"/>
  <c r="O65" i="22" s="1"/>
  <c r="M65" i="21" s="1"/>
  <c r="L38" i="22"/>
  <c r="M38" i="22" s="1"/>
  <c r="O38" i="22" s="1"/>
  <c r="M38" i="21" s="1"/>
  <c r="M60" i="22"/>
  <c r="O60" i="22" s="1"/>
  <c r="M60" i="21" s="1"/>
  <c r="N26" i="12"/>
  <c r="H62" i="12"/>
  <c r="H36" i="12"/>
  <c r="H56" i="12"/>
  <c r="K76" i="22"/>
  <c r="L19" i="22"/>
  <c r="M19" i="22" s="1"/>
  <c r="O19" i="22" s="1"/>
  <c r="M19" i="21" s="1"/>
  <c r="L54" i="22"/>
  <c r="M54" i="22" s="1"/>
  <c r="O54" i="22" s="1"/>
  <c r="M54" i="21" s="1"/>
  <c r="L52" i="22"/>
  <c r="M52" i="22" s="1"/>
  <c r="O52" i="22" s="1"/>
  <c r="M52" i="21" s="1"/>
  <c r="H55" i="12"/>
  <c r="O55" i="12" s="1"/>
  <c r="Q55" i="12" s="1"/>
  <c r="K55" i="21" s="1"/>
  <c r="N54" i="12"/>
  <c r="O54" i="12" s="1"/>
  <c r="Q54" i="12" s="1"/>
  <c r="K54" i="21" s="1"/>
  <c r="N46" i="12"/>
  <c r="O46" i="12" s="1"/>
  <c r="Q46" i="12" s="1"/>
  <c r="K46" i="21" s="1"/>
  <c r="H29" i="12"/>
  <c r="O29" i="12" s="1"/>
  <c r="Q29" i="12" s="1"/>
  <c r="K29" i="21" s="1"/>
  <c r="N28" i="12"/>
  <c r="O28" i="12" s="1"/>
  <c r="Q28" i="12" s="1"/>
  <c r="K28" i="21" s="1"/>
  <c r="H20" i="12"/>
  <c r="O20" i="12" s="1"/>
  <c r="Q20" i="12" s="1"/>
  <c r="K20" i="21" s="1"/>
  <c r="N22" i="12"/>
  <c r="H13" i="12"/>
  <c r="N70" i="12"/>
  <c r="N65" i="12"/>
  <c r="H67" i="12"/>
  <c r="D76" i="22"/>
  <c r="H72" i="12"/>
  <c r="O72" i="12" s="1"/>
  <c r="Q72" i="12" s="1"/>
  <c r="K72" i="21" s="1"/>
  <c r="N49" i="12"/>
  <c r="M47" i="22"/>
  <c r="O47" i="22" s="1"/>
  <c r="M47" i="21" s="1"/>
  <c r="N44" i="12"/>
  <c r="L53" i="22"/>
  <c r="M53" i="22" s="1"/>
  <c r="O53" i="22" s="1"/>
  <c r="M53" i="21" s="1"/>
  <c r="M32" i="22"/>
  <c r="O32" i="22" s="1"/>
  <c r="M32" i="21" s="1"/>
  <c r="M41" i="22"/>
  <c r="O41" i="22" s="1"/>
  <c r="M41" i="21" s="1"/>
  <c r="M62" i="22"/>
  <c r="O62" i="22" s="1"/>
  <c r="M62" i="21" s="1"/>
  <c r="L69" i="22"/>
  <c r="M69" i="22" s="1"/>
  <c r="O69" i="22" s="1"/>
  <c r="M69" i="21" s="1"/>
  <c r="L13" i="22"/>
  <c r="E76" i="22"/>
  <c r="G76" i="22"/>
  <c r="M33" i="22"/>
  <c r="O33" i="22" s="1"/>
  <c r="M33" i="21" s="1"/>
  <c r="I76" i="22"/>
  <c r="F16" i="22"/>
  <c r="M16" i="22" s="1"/>
  <c r="O16" i="22" s="1"/>
  <c r="M16" i="21" s="1"/>
  <c r="C76" i="22"/>
  <c r="L66" i="22"/>
  <c r="M66" i="22" s="1"/>
  <c r="O66" i="22" s="1"/>
  <c r="M66" i="21" s="1"/>
  <c r="L61" i="22"/>
  <c r="M61" i="22" s="1"/>
  <c r="O61" i="22" s="1"/>
  <c r="M61" i="21" s="1"/>
  <c r="L39" i="22"/>
  <c r="M39" i="22" s="1"/>
  <c r="O39" i="22" s="1"/>
  <c r="M39" i="21" s="1"/>
  <c r="F8" i="22"/>
  <c r="M8" i="22" s="1"/>
  <c r="O8" i="22" s="1"/>
  <c r="M8" i="21" s="1"/>
  <c r="N48" i="12"/>
  <c r="N38" i="12"/>
  <c r="L17" i="22"/>
  <c r="M17" i="22" s="1"/>
  <c r="O17" i="22" s="1"/>
  <c r="M17" i="21" s="1"/>
  <c r="L46" i="22"/>
  <c r="F67" i="22"/>
  <c r="M67" i="22" s="1"/>
  <c r="O67" i="22" s="1"/>
  <c r="M67" i="21" s="1"/>
  <c r="N31" i="12"/>
  <c r="O31" i="12" s="1"/>
  <c r="Q31" i="12" s="1"/>
  <c r="K31" i="21" s="1"/>
  <c r="N66" i="12"/>
  <c r="O66" i="12" s="1"/>
  <c r="Q66" i="12" s="1"/>
  <c r="K66" i="21" s="1"/>
  <c r="N36" i="12"/>
  <c r="H34" i="12"/>
  <c r="O34" i="12" s="1"/>
  <c r="Q34" i="12" s="1"/>
  <c r="K34" i="21" s="1"/>
  <c r="N68" i="12"/>
  <c r="H52" i="12"/>
  <c r="O52" i="12" s="1"/>
  <c r="Q52" i="12" s="1"/>
  <c r="K52" i="21" s="1"/>
  <c r="M75" i="22"/>
  <c r="O75" i="22" s="1"/>
  <c r="M75" i="21" s="1"/>
  <c r="H14" i="12"/>
  <c r="L57" i="22"/>
  <c r="M57" i="22" s="1"/>
  <c r="O57" i="22" s="1"/>
  <c r="M57" i="21" s="1"/>
  <c r="M51" i="22"/>
  <c r="O51" i="22" s="1"/>
  <c r="M51" i="21" s="1"/>
  <c r="F35" i="22"/>
  <c r="L72" i="22"/>
  <c r="M72" i="22" s="1"/>
  <c r="O72" i="22" s="1"/>
  <c r="M72" i="21" s="1"/>
  <c r="M44" i="22"/>
  <c r="O44" i="22" s="1"/>
  <c r="M44" i="21" s="1"/>
  <c r="N33" i="12"/>
  <c r="O33" i="12" s="1"/>
  <c r="Q33" i="12" s="1"/>
  <c r="K33" i="21" s="1"/>
  <c r="H49" i="12"/>
  <c r="O49" i="12" s="1"/>
  <c r="Q49" i="12" s="1"/>
  <c r="K49" i="21" s="1"/>
  <c r="N37" i="12"/>
  <c r="E76" i="12"/>
  <c r="N21" i="12"/>
  <c r="H74" i="12"/>
  <c r="H15" i="12"/>
  <c r="H18" i="12"/>
  <c r="O18" i="12" s="1"/>
  <c r="Q18" i="12" s="1"/>
  <c r="K18" i="21" s="1"/>
  <c r="H22" i="12"/>
  <c r="H24" i="12"/>
  <c r="H53" i="12"/>
  <c r="O53" i="12" s="1"/>
  <c r="Q53" i="12" s="1"/>
  <c r="K53" i="21" s="1"/>
  <c r="H70" i="12"/>
  <c r="H30" i="12"/>
  <c r="O30" i="12" s="1"/>
  <c r="Q30" i="12" s="1"/>
  <c r="K30" i="21" s="1"/>
  <c r="H44" i="12"/>
  <c r="O44" i="12" s="1"/>
  <c r="Q44" i="12" s="1"/>
  <c r="K44" i="21" s="1"/>
  <c r="H45" i="12"/>
  <c r="O45" i="12" s="1"/>
  <c r="Q45" i="12" s="1"/>
  <c r="K45" i="21" s="1"/>
  <c r="H41" i="12"/>
  <c r="O41" i="12" s="1"/>
  <c r="Q41" i="12" s="1"/>
  <c r="K41" i="21" s="1"/>
  <c r="N57" i="12"/>
  <c r="O57" i="12" s="1"/>
  <c r="Q57" i="12" s="1"/>
  <c r="K57" i="21" s="1"/>
  <c r="N27" i="12"/>
  <c r="O27" i="12" s="1"/>
  <c r="Q27" i="12" s="1"/>
  <c r="K27" i="21" s="1"/>
  <c r="N64" i="12"/>
  <c r="N24" i="12"/>
  <c r="N25" i="12"/>
  <c r="O25" i="12" s="1"/>
  <c r="Q25" i="12" s="1"/>
  <c r="K25" i="21" s="1"/>
  <c r="N32" i="12"/>
  <c r="O32" i="12" s="1"/>
  <c r="Q32" i="12" s="1"/>
  <c r="K32" i="21" s="1"/>
  <c r="N47" i="12"/>
  <c r="O47" i="12" s="1"/>
  <c r="Q47" i="12" s="1"/>
  <c r="K47" i="21" s="1"/>
  <c r="N56" i="12"/>
  <c r="N58" i="12"/>
  <c r="K76" i="12"/>
  <c r="O74" i="12" l="1"/>
  <c r="Q74" i="12" s="1"/>
  <c r="K74" i="21" s="1"/>
  <c r="O21" i="12"/>
  <c r="Q21" i="12" s="1"/>
  <c r="K21" i="21" s="1"/>
  <c r="O67" i="12"/>
  <c r="Q67" i="12" s="1"/>
  <c r="K67" i="21" s="1"/>
  <c r="L67" i="21" s="1"/>
  <c r="N67" i="21" s="1"/>
  <c r="O40" i="12"/>
  <c r="Q40" i="12" s="1"/>
  <c r="K40" i="21" s="1"/>
  <c r="L40" i="21" s="1"/>
  <c r="O35" i="12"/>
  <c r="Q35" i="12" s="1"/>
  <c r="K35" i="21" s="1"/>
  <c r="L35" i="21" s="1"/>
  <c r="O38" i="12"/>
  <c r="Q38" i="12" s="1"/>
  <c r="K38" i="21" s="1"/>
  <c r="O42" i="12"/>
  <c r="Q42" i="12" s="1"/>
  <c r="K42" i="21" s="1"/>
  <c r="L42" i="21" s="1"/>
  <c r="N42" i="21" s="1"/>
  <c r="M64" i="22"/>
  <c r="O64" i="22" s="1"/>
  <c r="M64" i="21" s="1"/>
  <c r="M28" i="22"/>
  <c r="O28" i="22" s="1"/>
  <c r="M28" i="21" s="1"/>
  <c r="M58" i="22"/>
  <c r="O58" i="22" s="1"/>
  <c r="M58" i="21" s="1"/>
  <c r="M70" i="22"/>
  <c r="O70" i="22" s="1"/>
  <c r="M70" i="21" s="1"/>
  <c r="M40" i="22"/>
  <c r="O40" i="22" s="1"/>
  <c r="M40" i="21" s="1"/>
  <c r="N73" i="21"/>
  <c r="M21" i="22"/>
  <c r="O21" i="22" s="1"/>
  <c r="M21" i="21" s="1"/>
  <c r="O59" i="12"/>
  <c r="Q59" i="12" s="1"/>
  <c r="K59" i="21" s="1"/>
  <c r="L59" i="21" s="1"/>
  <c r="N59" i="21" s="1"/>
  <c r="O48" i="12"/>
  <c r="Q48" i="12" s="1"/>
  <c r="K48" i="21" s="1"/>
  <c r="L48" i="21" s="1"/>
  <c r="N48" i="21" s="1"/>
  <c r="N60" i="21"/>
  <c r="O23" i="12"/>
  <c r="Q23" i="12" s="1"/>
  <c r="K23" i="21" s="1"/>
  <c r="L23" i="21" s="1"/>
  <c r="O15" i="12"/>
  <c r="Q15" i="12" s="1"/>
  <c r="K15" i="21" s="1"/>
  <c r="M36" i="22"/>
  <c r="O36" i="22" s="1"/>
  <c r="M36" i="21" s="1"/>
  <c r="M9" i="22"/>
  <c r="O9" i="22" s="1"/>
  <c r="M9" i="21" s="1"/>
  <c r="H11" i="12"/>
  <c r="O11" i="12" s="1"/>
  <c r="Q11" i="12" s="1"/>
  <c r="K11" i="21" s="1"/>
  <c r="L11" i="21" s="1"/>
  <c r="N11" i="21" s="1"/>
  <c r="O62" i="12"/>
  <c r="Q62" i="12" s="1"/>
  <c r="K62" i="21" s="1"/>
  <c r="L62" i="21" s="1"/>
  <c r="N62" i="21" s="1"/>
  <c r="O68" i="12"/>
  <c r="Q68" i="12" s="1"/>
  <c r="K68" i="21" s="1"/>
  <c r="L68" i="21" s="1"/>
  <c r="N68" i="21" s="1"/>
  <c r="O70" i="12"/>
  <c r="Q70" i="12" s="1"/>
  <c r="K70" i="21" s="1"/>
  <c r="L70" i="21" s="1"/>
  <c r="M35" i="22"/>
  <c r="O35" i="22" s="1"/>
  <c r="M35" i="21" s="1"/>
  <c r="N35" i="21" s="1"/>
  <c r="M13" i="22"/>
  <c r="O13" i="22" s="1"/>
  <c r="M13" i="21" s="1"/>
  <c r="O26" i="12"/>
  <c r="Q26" i="12" s="1"/>
  <c r="K26" i="21" s="1"/>
  <c r="L26" i="21" s="1"/>
  <c r="N26" i="21" s="1"/>
  <c r="M15" i="22"/>
  <c r="O15" i="22" s="1"/>
  <c r="M15" i="21" s="1"/>
  <c r="O58" i="12"/>
  <c r="Q58" i="12" s="1"/>
  <c r="K58" i="21" s="1"/>
  <c r="O13" i="12"/>
  <c r="Q13" i="12" s="1"/>
  <c r="K13" i="21" s="1"/>
  <c r="L13" i="21" s="1"/>
  <c r="N13" i="21" s="1"/>
  <c r="N17" i="12"/>
  <c r="O17" i="12" s="1"/>
  <c r="Q17" i="12" s="1"/>
  <c r="K17" i="21" s="1"/>
  <c r="L17" i="21" s="1"/>
  <c r="N17" i="21" s="1"/>
  <c r="O37" i="12"/>
  <c r="Q37" i="12" s="1"/>
  <c r="K37" i="21" s="1"/>
  <c r="L37" i="21" s="1"/>
  <c r="N37" i="21" s="1"/>
  <c r="H12" i="12"/>
  <c r="M46" i="22"/>
  <c r="O46" i="22" s="1"/>
  <c r="M46" i="21" s="1"/>
  <c r="H65" i="12"/>
  <c r="O65" i="12" s="1"/>
  <c r="Q65" i="12" s="1"/>
  <c r="K65" i="21" s="1"/>
  <c r="L65" i="21" s="1"/>
  <c r="N65" i="21" s="1"/>
  <c r="O36" i="12"/>
  <c r="Q36" i="12" s="1"/>
  <c r="K36" i="21" s="1"/>
  <c r="L36" i="21" s="1"/>
  <c r="L76" i="12"/>
  <c r="H64" i="12"/>
  <c r="O64" i="12" s="1"/>
  <c r="Q64" i="12" s="1"/>
  <c r="K64" i="21" s="1"/>
  <c r="L64" i="21" s="1"/>
  <c r="L66" i="21"/>
  <c r="N66" i="21" s="1"/>
  <c r="L38" i="21"/>
  <c r="N38" i="21" s="1"/>
  <c r="L47" i="21"/>
  <c r="N47" i="21" s="1"/>
  <c r="N39" i="21"/>
  <c r="L57" i="21"/>
  <c r="N57" i="21" s="1"/>
  <c r="L46" i="21"/>
  <c r="L63" i="21"/>
  <c r="N63" i="21" s="1"/>
  <c r="L58" i="21"/>
  <c r="L25" i="21"/>
  <c r="N25" i="21" s="1"/>
  <c r="L74" i="21"/>
  <c r="N74" i="21" s="1"/>
  <c r="D76" i="12"/>
  <c r="L32" i="21"/>
  <c r="N32" i="21" s="1"/>
  <c r="L19" i="21"/>
  <c r="N19" i="21" s="1"/>
  <c r="O24" i="12"/>
  <c r="Q24" i="12" s="1"/>
  <c r="K24" i="21" s="1"/>
  <c r="L18" i="21"/>
  <c r="N18" i="21" s="1"/>
  <c r="L21" i="21"/>
  <c r="L51" i="21"/>
  <c r="N51" i="21" s="1"/>
  <c r="N69" i="21"/>
  <c r="L45" i="21"/>
  <c r="N45" i="21" s="1"/>
  <c r="L30" i="21"/>
  <c r="N30" i="21" s="1"/>
  <c r="L31" i="21"/>
  <c r="N31" i="21" s="1"/>
  <c r="N75" i="21"/>
  <c r="L34" i="21"/>
  <c r="N34" i="21" s="1"/>
  <c r="L72" i="21"/>
  <c r="N72" i="21" s="1"/>
  <c r="L20" i="21"/>
  <c r="N20" i="21" s="1"/>
  <c r="L29" i="21"/>
  <c r="N29" i="21" s="1"/>
  <c r="L55" i="21"/>
  <c r="N55" i="21" s="1"/>
  <c r="O56" i="12"/>
  <c r="Q56" i="12" s="1"/>
  <c r="K56" i="21" s="1"/>
  <c r="L9" i="21"/>
  <c r="L61" i="21"/>
  <c r="N61" i="21" s="1"/>
  <c r="M76" i="12"/>
  <c r="L43" i="21"/>
  <c r="N43" i="21" s="1"/>
  <c r="L54" i="21"/>
  <c r="N54" i="21" s="1"/>
  <c r="N16" i="21"/>
  <c r="L41" i="21"/>
  <c r="N41" i="21" s="1"/>
  <c r="H10" i="12"/>
  <c r="O10" i="12" s="1"/>
  <c r="Q10" i="12" s="1"/>
  <c r="K10" i="21" s="1"/>
  <c r="L27" i="21"/>
  <c r="N27" i="21" s="1"/>
  <c r="L53" i="21"/>
  <c r="N53" i="21" s="1"/>
  <c r="L28" i="21"/>
  <c r="N28" i="21" s="1"/>
  <c r="L52" i="21"/>
  <c r="N52" i="21" s="1"/>
  <c r="L76" i="22"/>
  <c r="N23" i="21"/>
  <c r="L44" i="21"/>
  <c r="N44" i="21" s="1"/>
  <c r="O22" i="12"/>
  <c r="Q22" i="12" s="1"/>
  <c r="K22" i="21" s="1"/>
  <c r="L49" i="21"/>
  <c r="N49" i="21" s="1"/>
  <c r="L33" i="21"/>
  <c r="N33" i="21" s="1"/>
  <c r="N14" i="12"/>
  <c r="O14" i="12" s="1"/>
  <c r="Q14" i="12" s="1"/>
  <c r="K14" i="21" s="1"/>
  <c r="J76" i="12"/>
  <c r="I76" i="12"/>
  <c r="N7" i="12"/>
  <c r="L71" i="21"/>
  <c r="N71" i="21" s="1"/>
  <c r="N12" i="12"/>
  <c r="O12" i="12" s="1"/>
  <c r="Q12" i="12" s="1"/>
  <c r="K12" i="21" s="1"/>
  <c r="F76" i="22"/>
  <c r="N40" i="21" l="1"/>
  <c r="N64" i="21"/>
  <c r="N70" i="21"/>
  <c r="N21" i="21"/>
  <c r="N58" i="21"/>
  <c r="N9" i="21"/>
  <c r="N46" i="21"/>
  <c r="N36" i="21"/>
  <c r="M76" i="22"/>
  <c r="O76" i="22" s="1"/>
  <c r="M76" i="21" s="1"/>
  <c r="L14" i="21"/>
  <c r="N14" i="21" s="1"/>
  <c r="L12" i="21"/>
  <c r="N12" i="21" s="1"/>
  <c r="L15" i="21"/>
  <c r="N15" i="21" s="1"/>
  <c r="L10" i="21"/>
  <c r="N10" i="21" s="1"/>
  <c r="L56" i="21"/>
  <c r="N56" i="21" s="1"/>
  <c r="L24" i="21"/>
  <c r="N24" i="21" s="1"/>
  <c r="N76" i="12"/>
  <c r="H7" i="12"/>
  <c r="C76" i="12"/>
  <c r="L22" i="21"/>
  <c r="N22" i="21" s="1"/>
  <c r="H8" i="12"/>
  <c r="O8" i="12" s="1"/>
  <c r="Q8" i="12" s="1"/>
  <c r="K8" i="21" s="1"/>
  <c r="O7" i="12" l="1"/>
  <c r="H76" i="12"/>
  <c r="L8" i="21"/>
  <c r="N8" i="21" s="1"/>
  <c r="Q7" i="12" l="1"/>
  <c r="K7" i="21" s="1"/>
  <c r="O76" i="12"/>
  <c r="Q76" i="12" s="1"/>
  <c r="K76" i="21" s="1"/>
  <c r="L76" i="21" l="1"/>
  <c r="N76" i="21" s="1"/>
  <c r="L7" i="21"/>
  <c r="N7" i="21" s="1"/>
</calcChain>
</file>

<file path=xl/sharedStrings.xml><?xml version="1.0" encoding="utf-8"?>
<sst xmlns="http://schemas.openxmlformats.org/spreadsheetml/2006/main" count="470" uniqueCount="252">
  <si>
    <t>District</t>
  </si>
  <si>
    <t>STATE TOTAL</t>
  </si>
  <si>
    <t>Total</t>
  </si>
  <si>
    <t>LEA</t>
  </si>
  <si>
    <t>Revenue and Fees excludes debt service and capital outlay.</t>
  </si>
  <si>
    <t>Charter School with a District Building</t>
  </si>
  <si>
    <t>Charter School without a District Building</t>
  </si>
  <si>
    <t>Note: Local Revenues include Ad Valorem, Sales Tax Revenue, and Revenue for 16th Section Land.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</si>
  <si>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</si>
  <si>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</si>
  <si>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</si>
  <si>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</si>
  <si>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</si>
  <si>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</si>
  <si>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</si>
  <si>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</si>
  <si>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</si>
  <si>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</si>
  <si>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</si>
  <si>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</si>
  <si>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</si>
  <si>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</si>
  <si>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</si>
  <si>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</si>
  <si>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</si>
  <si>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</si>
  <si>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</si>
  <si>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</si>
  <si>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</si>
  <si>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</si>
  <si>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</si>
  <si>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</si>
  <si>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</si>
  <si>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</si>
  <si>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</si>
  <si>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</si>
  <si>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</si>
  <si>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</si>
  <si>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</si>
  <si>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</si>
  <si>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</si>
  <si>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</si>
  <si>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</si>
  <si>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</si>
  <si>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</si>
  <si>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</si>
  <si>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</si>
  <si>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</si>
  <si>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</si>
  <si>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</si>
  <si>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</si>
  <si>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</si>
  <si>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</si>
  <si>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</si>
  <si>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</si>
  <si>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</si>
  <si>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</si>
  <si>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</si>
  <si>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</si>
  <si>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</si>
  <si>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</si>
  <si>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</si>
  <si>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</si>
  <si>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</si>
  <si>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</si>
  <si>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</si>
  <si>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</si>
  <si>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</si>
  <si>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</si>
  <si>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</si>
  <si>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</si>
  <si>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</si>
  <si>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</si>
  <si>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</si>
  <si>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</si>
  <si>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</si>
  <si>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</si>
  <si>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School
System</t>
  </si>
  <si>
    <t>Total 
Revenues</t>
  </si>
  <si>
    <t>Total
Revenues
Minus
Total Fees
Collected</t>
  </si>
  <si>
    <t>Local
Revenue
Per Pupil</t>
  </si>
  <si>
    <t>* Continuation of prior year pay raises vary by LEA</t>
  </si>
  <si>
    <t>Caddo</t>
  </si>
  <si>
    <t>East Baton Rouge</t>
  </si>
  <si>
    <t>Orleans*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</si>
  <si>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</si>
  <si>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</si>
  <si>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</si>
  <si>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</si>
  <si>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</si>
  <si>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</si>
  <si>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</si>
  <si>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</si>
  <si>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</si>
  <si>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</si>
  <si>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</si>
  <si>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</si>
  <si>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</si>
  <si>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</si>
  <si>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</si>
  <si>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</si>
  <si>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</si>
  <si>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</si>
  <si>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</si>
  <si>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</si>
  <si>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</si>
  <si>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</si>
  <si>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</si>
  <si>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</si>
  <si>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</si>
  <si>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</si>
  <si>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</si>
  <si>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</si>
  <si>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</si>
  <si>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</si>
  <si>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</si>
  <si>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</si>
  <si>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</si>
  <si>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</si>
  <si>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</si>
  <si>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</si>
  <si>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</si>
  <si>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</si>
  <si>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</si>
  <si>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</si>
  <si>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</si>
  <si>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</si>
  <si>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</si>
  <si>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</si>
  <si>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</si>
  <si>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</si>
  <si>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</si>
  <si>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</si>
  <si>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</si>
  <si>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</si>
  <si>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</si>
  <si>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</si>
  <si>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</si>
  <si>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</si>
  <si>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</si>
  <si>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</si>
  <si>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</si>
  <si>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</si>
  <si>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</si>
  <si>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</si>
  <si>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</si>
  <si>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</si>
  <si>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</si>
  <si>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</si>
  <si>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</si>
  <si>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</si>
  <si>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</si>
  <si>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</si>
  <si>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</si>
  <si>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</si>
  <si>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</si>
  <si>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</si>
  <si>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Level 3
Hold
Harmless &amp;
Mandated
Cost
Adjustments</t>
  </si>
  <si>
    <t>Orleans</t>
  </si>
  <si>
    <t>City of Monroe</t>
  </si>
  <si>
    <t>City of Bogalusa</t>
  </si>
  <si>
    <t>City of Baker</t>
  </si>
  <si>
    <t>LaSalle</t>
  </si>
  <si>
    <t>Total
Fees</t>
  </si>
  <si>
    <t>State Total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</si>
  <si>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</si>
  <si>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</si>
  <si>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</si>
  <si>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</si>
  <si>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</si>
  <si>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</si>
  <si>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</si>
  <si>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</si>
  <si>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</si>
  <si>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</si>
  <si>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</si>
  <si>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1990
(C)(2)(a)(iii)(bb)</t>
    </r>
  </si>
  <si>
    <t>D'Arbonne
Woods
Charter
School</t>
  </si>
  <si>
    <t>Madison
Preparatory
Academy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</si>
  <si>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</si>
  <si>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</si>
  <si>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</si>
  <si>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</si>
  <si>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</si>
  <si>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Advantage
Charter
Academy</t>
  </si>
  <si>
    <t>JCFA
Lafayette</t>
  </si>
  <si>
    <t>Willow
Charter
Academy</t>
  </si>
  <si>
    <t>Lincoln
Prep
School</t>
  </si>
  <si>
    <t>Greater
Grace</t>
  </si>
  <si>
    <t>Iberville
Charter
Academy</t>
  </si>
  <si>
    <t>Delta
Charter
School</t>
  </si>
  <si>
    <t>Lake
Charles
College
Prep</t>
  </si>
  <si>
    <t>Northeast
Claiborne
Charter</t>
  </si>
  <si>
    <t>Acadiana
Renaissance
Charter
Academy</t>
  </si>
  <si>
    <t>Louisiana
Key
Academy</t>
  </si>
  <si>
    <t>Lafayette
Renaissance
Charter
Academy</t>
  </si>
  <si>
    <t>Impact
Charter</t>
  </si>
  <si>
    <t>Louisiana
Virtual
Charter
Academy</t>
  </si>
  <si>
    <t>Southwest
Louisiana
Charter
School</t>
  </si>
  <si>
    <t>JS Clark
Leadership
Academy</t>
  </si>
  <si>
    <t>GEO Prep
Academy</t>
  </si>
  <si>
    <t>Collegiate
Academy</t>
  </si>
  <si>
    <t>Baton
Rouge
Univ. Prep</t>
  </si>
  <si>
    <t>MFP
Membership
per SIS</t>
  </si>
  <si>
    <t>RSD
Operated
&amp;
Type 5
Charters</t>
  </si>
  <si>
    <t>GEO Prep 
Mid-City of 
Greater 
Baton Rouge</t>
  </si>
  <si>
    <t>FY2019-20 MFP State Cost Allocation Per Pupil Amounts</t>
  </si>
  <si>
    <t>Level 1
Economically
Disadvantaged</t>
  </si>
  <si>
    <t>Total
Table 3</t>
  </si>
  <si>
    <t>Athlos
Academy
of Jefferson
Parish</t>
  </si>
  <si>
    <t>WAL001</t>
  </si>
  <si>
    <t>WAK001</t>
  </si>
  <si>
    <t>W7A001</t>
  </si>
  <si>
    <t>W1A001</t>
  </si>
  <si>
    <t>WZ8001</t>
  </si>
  <si>
    <t>W4A001</t>
  </si>
  <si>
    <t>W8A001</t>
  </si>
  <si>
    <t>W1B001</t>
  </si>
  <si>
    <t>W3B001</t>
  </si>
  <si>
    <t>W4B001</t>
  </si>
  <si>
    <t>W5B001</t>
  </si>
  <si>
    <t>W6B001</t>
  </si>
  <si>
    <t>W7B001</t>
  </si>
  <si>
    <t>W2B001</t>
  </si>
  <si>
    <t>WAU001</t>
  </si>
  <si>
    <t>W33001</t>
  </si>
  <si>
    <t>W37001</t>
  </si>
  <si>
    <t>W18001</t>
  </si>
  <si>
    <t>W1D001</t>
  </si>
  <si>
    <t>WJ5001</t>
  </si>
  <si>
    <t>WAQ001</t>
  </si>
  <si>
    <t>WBQ001</t>
  </si>
  <si>
    <t>WBR001</t>
  </si>
  <si>
    <t>WBX001</t>
  </si>
  <si>
    <t>WBY001</t>
  </si>
  <si>
    <t>WAG001</t>
  </si>
  <si>
    <t>3A</t>
  </si>
  <si>
    <t>3B</t>
  </si>
  <si>
    <r>
      <t xml:space="preserve">Final
FY2019-20
Local Revenue
Representation
</t>
    </r>
    <r>
      <rPr>
        <sz val="10"/>
        <rFont val="Arial"/>
        <family val="2"/>
      </rPr>
      <t>(Based on</t>
    </r>
    <r>
      <rPr>
        <sz val="10"/>
        <rFont val="Arial"/>
        <family val="2"/>
      </rPr>
      <t xml:space="preserve">
FY2018-19
Local Revenue)</t>
    </r>
  </si>
  <si>
    <r>
      <t xml:space="preserve">Final
FY2019-20
Debt Service &amp;
Capital Project
Revenue
</t>
    </r>
    <r>
      <rPr>
        <sz val="10"/>
        <rFont val="Arial"/>
        <family val="2"/>
      </rPr>
      <t>(Based on</t>
    </r>
    <r>
      <rPr>
        <sz val="10"/>
        <rFont val="Arial"/>
        <family val="2"/>
      </rPr>
      <t xml:space="preserve">
FY2018-19
Local Revenue)</t>
    </r>
  </si>
  <si>
    <r>
      <t xml:space="preserve">Final
FY2019-20
Total Local Revenue
Representation
</t>
    </r>
    <r>
      <rPr>
        <sz val="10"/>
        <rFont val="Arial"/>
        <family val="2"/>
      </rPr>
      <t>(With FY2018-19
Debt Service &amp; Capital
Project Revenue)</t>
    </r>
  </si>
  <si>
    <t>Source: FY2018-19 Revenue and Expenditure Data; October 1, 2019 Student Count</t>
  </si>
  <si>
    <t>Source: FY2018-2019 Revenue and Expenditure Data</t>
  </si>
  <si>
    <t>MFP Base_10.1.19</t>
  </si>
  <si>
    <t>City/Parish</t>
  </si>
  <si>
    <t>Int'l
High
School
of New
Orleans</t>
  </si>
  <si>
    <t>JCFA -
East</t>
  </si>
  <si>
    <t>New Harmony
High School</t>
  </si>
  <si>
    <t>GEO Next
Generation
High
School</t>
  </si>
  <si>
    <t>Red River
Charter
Academy</t>
  </si>
  <si>
    <t>DeSoto</t>
  </si>
  <si>
    <t>St. John the Baptist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</si>
</sst>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9">
    <xf numFmtId="0" fontId="0" fillId="0" borderId="0"/>
    <xf numFmtId="44" fontId="1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6" fillId="0" borderId="0"/>
    <xf numFmtId="0" fontId="8" fillId="0" borderId="0"/>
    <xf numFmtId="0" fontId="11" fillId="0" borderId="0"/>
    <xf numFmtId="43" fontId="16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20" fillId="11" borderId="0" applyNumberFormat="0" applyBorder="0" applyAlignment="0" applyProtection="0"/>
    <xf numFmtId="0" fontId="21" fillId="28" borderId="17" applyNumberFormat="0" applyAlignment="0" applyProtection="0"/>
    <xf numFmtId="0" fontId="22" fillId="29" borderId="1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17" applyNumberFormat="0" applyAlignment="0" applyProtection="0"/>
    <xf numFmtId="0" fontId="29" fillId="0" borderId="22" applyNumberFormat="0" applyFill="0" applyAlignment="0" applyProtection="0"/>
    <xf numFmtId="0" fontId="30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31" borderId="1" applyNumberFormat="0" applyFont="0" applyAlignment="0" applyProtection="0"/>
    <xf numFmtId="0" fontId="32" fillId="28" borderId="2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43" fontId="8" fillId="0" borderId="0" applyFont="0" applyFill="0" applyBorder="0" applyAlignment="0" applyProtection="0"/>
  </cellStyleXfs>
  <cellXfs count="151">
    <xf numFmtId="0" fontId="0" fillId="0" borderId="0" xfId="0"/>
    <xf numFmtId="0" fontId="35" fillId="0" borderId="0" xfId="3" applyFont="1"/>
    <xf numFmtId="0" fontId="35" fillId="0" borderId="0" xfId="3" applyFont="1" applyFill="1" applyAlignment="1">
      <alignment vertical="center"/>
    </xf>
    <xf numFmtId="0" fontId="12" fillId="4" borderId="2" xfId="3" applyFont="1" applyFill="1" applyBorder="1" applyAlignment="1" applyProtection="1">
      <alignment vertical="center"/>
    </xf>
    <xf numFmtId="6" fontId="12" fillId="4" borderId="2" xfId="1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6" fontId="8" fillId="0" borderId="0" xfId="1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11" fillId="0" borderId="0" xfId="3" quotePrefix="1" applyFont="1" applyFill="1" applyBorder="1" applyAlignment="1">
      <alignment horizontal="left" vertical="center"/>
    </xf>
    <xf numFmtId="0" fontId="0" fillId="0" borderId="0" xfId="0" applyFill="1"/>
    <xf numFmtId="0" fontId="8" fillId="0" borderId="0" xfId="3" applyFont="1" applyFill="1" applyBorder="1" applyAlignment="1" applyProtection="1">
      <alignment vertical="center"/>
    </xf>
    <xf numFmtId="0" fontId="8" fillId="0" borderId="13" xfId="3" applyFont="1" applyFill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28" xfId="0" applyNumberFormat="1" applyFont="1" applyBorder="1" applyAlignment="1">
      <alignment vertical="center"/>
    </xf>
    <xf numFmtId="7" fontId="8" fillId="0" borderId="0" xfId="0" applyNumberFormat="1" applyFont="1" applyBorder="1" applyAlignment="1">
      <alignment vertical="center"/>
    </xf>
    <xf numFmtId="38" fontId="8" fillId="0" borderId="26" xfId="0" applyNumberFormat="1" applyFont="1" applyBorder="1" applyAlignment="1">
      <alignment vertical="center"/>
    </xf>
    <xf numFmtId="38" fontId="8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28" xfId="6" applyFont="1" applyBorder="1" applyAlignment="1" applyProtection="1">
      <alignment horizontal="left" vertical="center"/>
    </xf>
    <xf numFmtId="38" fontId="11" fillId="0" borderId="28" xfId="6" applyNumberFormat="1" applyFont="1" applyBorder="1" applyAlignment="1" applyProtection="1">
      <alignment vertical="center"/>
    </xf>
    <xf numFmtId="38" fontId="11" fillId="32" borderId="28" xfId="6" applyNumberFormat="1" applyFont="1" applyFill="1" applyBorder="1" applyAlignment="1" applyProtection="1">
      <alignment vertical="center"/>
    </xf>
    <xf numFmtId="0" fontId="11" fillId="0" borderId="26" xfId="6" applyFont="1" applyBorder="1" applyAlignment="1" applyProtection="1">
      <alignment horizontal="left" vertical="center"/>
    </xf>
    <xf numFmtId="38" fontId="11" fillId="0" borderId="26" xfId="6" applyNumberFormat="1" applyFont="1" applyBorder="1" applyAlignment="1" applyProtection="1">
      <alignment vertical="center"/>
    </xf>
    <xf numFmtId="38" fontId="11" fillId="32" borderId="26" xfId="6" applyNumberFormat="1" applyFont="1" applyFill="1" applyBorder="1" applyAlignment="1" applyProtection="1">
      <alignment vertical="center"/>
    </xf>
    <xf numFmtId="0" fontId="11" fillId="0" borderId="9" xfId="6" applyFont="1" applyBorder="1" applyAlignment="1" applyProtection="1">
      <alignment horizontal="left" vertical="center"/>
    </xf>
    <xf numFmtId="38" fontId="11" fillId="0" borderId="9" xfId="6" applyNumberFormat="1" applyFont="1" applyBorder="1" applyAlignment="1" applyProtection="1">
      <alignment vertical="center"/>
    </xf>
    <xf numFmtId="38" fontId="11" fillId="32" borderId="9" xfId="6" applyNumberFormat="1" applyFont="1" applyFill="1" applyBorder="1" applyAlignment="1" applyProtection="1">
      <alignment vertical="center"/>
    </xf>
    <xf numFmtId="0" fontId="12" fillId="8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9" borderId="2" xfId="0" quotePrefix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6" borderId="2" xfId="0" quotePrefix="1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6" fontId="8" fillId="0" borderId="28" xfId="0" applyNumberFormat="1" applyFont="1" applyBorder="1" applyAlignment="1">
      <alignment vertical="center"/>
    </xf>
    <xf numFmtId="6" fontId="8" fillId="0" borderId="29" xfId="0" applyNumberFormat="1" applyFont="1" applyBorder="1" applyAlignment="1">
      <alignment vertical="center"/>
    </xf>
    <xf numFmtId="6" fontId="8" fillId="0" borderId="26" xfId="0" applyNumberFormat="1" applyFont="1" applyBorder="1" applyAlignment="1">
      <alignment vertical="center"/>
    </xf>
    <xf numFmtId="6" fontId="8" fillId="7" borderId="26" xfId="0" applyNumberFormat="1" applyFont="1" applyFill="1" applyBorder="1" applyAlignment="1">
      <alignment vertical="center"/>
    </xf>
    <xf numFmtId="6" fontId="8" fillId="0" borderId="27" xfId="0" applyNumberFormat="1" applyFont="1" applyBorder="1" applyAlignment="1">
      <alignment vertical="center"/>
    </xf>
    <xf numFmtId="6" fontId="8" fillId="0" borderId="9" xfId="0" applyNumberFormat="1" applyFont="1" applyBorder="1" applyAlignment="1">
      <alignment vertical="center"/>
    </xf>
    <xf numFmtId="6" fontId="8" fillId="7" borderId="9" xfId="0" applyNumberFormat="1" applyFont="1" applyFill="1" applyBorder="1" applyAlignment="1">
      <alignment vertical="center"/>
    </xf>
    <xf numFmtId="6" fontId="8" fillId="0" borderId="25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6" fontId="12" fillId="4" borderId="7" xfId="1" applyNumberFormat="1" applyFont="1" applyFill="1" applyBorder="1" applyAlignment="1">
      <alignment vertical="center"/>
    </xf>
    <xf numFmtId="0" fontId="8" fillId="0" borderId="0" xfId="96" applyFont="1" applyFill="1" applyBorder="1" applyAlignment="1">
      <alignment vertical="center"/>
    </xf>
    <xf numFmtId="0" fontId="11" fillId="0" borderId="0" xfId="96" quotePrefix="1" applyFont="1" applyFill="1" applyBorder="1" applyAlignment="1">
      <alignment horizontal="left" vertical="center"/>
    </xf>
    <xf numFmtId="0" fontId="12" fillId="8" borderId="36" xfId="96" applyFont="1" applyFill="1" applyBorder="1" applyAlignment="1">
      <alignment horizontal="center" vertical="center" wrapText="1"/>
    </xf>
    <xf numFmtId="0" fontId="12" fillId="33" borderId="8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2" fillId="6" borderId="9" xfId="96" applyFont="1" applyFill="1" applyBorder="1" applyAlignment="1">
      <alignment horizontal="center" vertical="center" wrapText="1"/>
    </xf>
    <xf numFmtId="0" fontId="8" fillId="3" borderId="2" xfId="96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0" fontId="8" fillId="3" borderId="8" xfId="0" quotePrefix="1" applyFont="1" applyFill="1" applyBorder="1" applyAlignment="1">
      <alignment horizontal="center" vertical="center" wrapText="1"/>
    </xf>
    <xf numFmtId="5" fontId="8" fillId="3" borderId="8" xfId="0" quotePrefix="1" applyNumberFormat="1" applyFont="1" applyFill="1" applyBorder="1" applyAlignment="1">
      <alignment horizontal="center" vertical="center" wrapText="1"/>
    </xf>
    <xf numFmtId="0" fontId="8" fillId="3" borderId="40" xfId="0" quotePrefix="1" applyFont="1" applyFill="1" applyBorder="1" applyAlignment="1">
      <alignment horizontal="center" vertical="center" wrapText="1"/>
    </xf>
    <xf numFmtId="164" fontId="38" fillId="3" borderId="8" xfId="0" quotePrefix="1" applyNumberFormat="1" applyFont="1" applyFill="1" applyBorder="1" applyAlignment="1">
      <alignment horizontal="center" vertical="center" wrapText="1"/>
    </xf>
    <xf numFmtId="5" fontId="38" fillId="3" borderId="8" xfId="0" quotePrefix="1" applyNumberFormat="1" applyFont="1" applyFill="1" applyBorder="1" applyAlignment="1">
      <alignment horizontal="center" vertical="center" wrapText="1"/>
    </xf>
    <xf numFmtId="0" fontId="38" fillId="3" borderId="4" xfId="0" quotePrefix="1" applyFont="1" applyFill="1" applyBorder="1" applyAlignment="1">
      <alignment horizontal="center" vertical="center" wrapText="1"/>
    </xf>
    <xf numFmtId="1" fontId="40" fillId="3" borderId="2" xfId="0" applyNumberFormat="1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8" fillId="0" borderId="43" xfId="0" applyFont="1" applyFill="1" applyBorder="1" applyAlignment="1" applyProtection="1">
      <alignment vertical="center"/>
    </xf>
    <xf numFmtId="0" fontId="8" fillId="0" borderId="44" xfId="0" applyFont="1" applyFill="1" applyBorder="1" applyAlignment="1" applyProtection="1">
      <alignment vertical="center"/>
    </xf>
    <xf numFmtId="0" fontId="8" fillId="0" borderId="45" xfId="0" applyFont="1" applyFill="1" applyBorder="1" applyAlignment="1" applyProtection="1">
      <alignment vertical="center"/>
    </xf>
    <xf numFmtId="0" fontId="8" fillId="0" borderId="46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6" fontId="12" fillId="0" borderId="2" xfId="46" applyNumberFormat="1" applyFont="1" applyFill="1" applyBorder="1" applyAlignment="1" applyProtection="1">
      <alignment vertical="center"/>
    </xf>
    <xf numFmtId="38" fontId="12" fillId="0" borderId="2" xfId="46" applyNumberFormat="1" applyFont="1" applyFill="1" applyBorder="1" applyAlignment="1" applyProtection="1">
      <alignment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9" fillId="0" borderId="0" xfId="2" applyFont="1" applyBorder="1" applyAlignment="1">
      <alignment vertical="center"/>
    </xf>
    <xf numFmtId="0" fontId="39" fillId="0" borderId="6" xfId="2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5" xfId="0" quotePrefix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5" fontId="9" fillId="3" borderId="5" xfId="0" quotePrefix="1" applyNumberFormat="1" applyFont="1" applyFill="1" applyBorder="1" applyAlignment="1">
      <alignment horizontal="center" vertical="center"/>
    </xf>
    <xf numFmtId="0" fontId="9" fillId="3" borderId="31" xfId="0" quotePrefix="1" applyFont="1" applyFill="1" applyBorder="1" applyAlignment="1">
      <alignment horizontal="center" vertical="center"/>
    </xf>
    <xf numFmtId="164" fontId="9" fillId="3" borderId="5" xfId="0" quotePrefix="1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6" fontId="8" fillId="0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6" borderId="47" xfId="96" applyFont="1" applyFill="1" applyBorder="1" applyAlignment="1">
      <alignment horizontal="center" vertical="center" wrapText="1"/>
    </xf>
    <xf numFmtId="0" fontId="8" fillId="0" borderId="14" xfId="3" applyFont="1" applyFill="1" applyBorder="1" applyAlignment="1" applyProtection="1">
      <alignment vertical="center"/>
    </xf>
    <xf numFmtId="0" fontId="8" fillId="0" borderId="15" xfId="3" applyFont="1" applyFill="1" applyBorder="1" applyAlignment="1" applyProtection="1">
      <alignment vertical="center"/>
    </xf>
    <xf numFmtId="0" fontId="8" fillId="36" borderId="5" xfId="6" applyFont="1" applyFill="1" applyBorder="1" applyAlignment="1">
      <alignment horizontal="center" vertical="center" wrapText="1"/>
    </xf>
    <xf numFmtId="0" fontId="8" fillId="34" borderId="5" xfId="6" applyFont="1" applyFill="1" applyBorder="1" applyAlignment="1">
      <alignment horizontal="center" vertical="center" wrapText="1"/>
    </xf>
    <xf numFmtId="0" fontId="8" fillId="32" borderId="5" xfId="6" applyFont="1" applyFill="1" applyBorder="1" applyAlignment="1">
      <alignment horizontal="center" vertical="center" wrapText="1"/>
    </xf>
    <xf numFmtId="0" fontId="8" fillId="35" borderId="2" xfId="6" applyFont="1" applyFill="1" applyBorder="1" applyAlignment="1">
      <alignment horizontal="center" vertical="center" wrapText="1"/>
    </xf>
    <xf numFmtId="0" fontId="8" fillId="36" borderId="8" xfId="6" applyFont="1" applyFill="1" applyBorder="1" applyAlignment="1">
      <alignment horizontal="center" vertical="center" wrapText="1"/>
    </xf>
    <xf numFmtId="0" fontId="8" fillId="34" borderId="9" xfId="6" applyFont="1" applyFill="1" applyBorder="1" applyAlignment="1">
      <alignment horizontal="center" vertical="center" wrapText="1"/>
    </xf>
    <xf numFmtId="0" fontId="8" fillId="32" borderId="9" xfId="6" applyFont="1" applyFill="1" applyBorder="1" applyAlignment="1">
      <alignment horizontal="center" vertical="center" wrapText="1"/>
    </xf>
    <xf numFmtId="0" fontId="40" fillId="3" borderId="2" xfId="98" quotePrefix="1" applyNumberFormat="1" applyFont="1" applyFill="1" applyBorder="1" applyAlignment="1" applyProtection="1">
      <alignment horizontal="center" vertical="center"/>
    </xf>
    <xf numFmtId="0" fontId="40" fillId="3" borderId="7" xfId="98" quotePrefix="1" applyNumberFormat="1" applyFont="1" applyFill="1" applyBorder="1" applyAlignment="1" applyProtection="1">
      <alignment horizontal="center" vertical="center"/>
    </xf>
    <xf numFmtId="0" fontId="11" fillId="0" borderId="26" xfId="6" applyFont="1" applyBorder="1" applyAlignment="1" applyProtection="1">
      <alignment horizontal="center" vertical="center"/>
    </xf>
    <xf numFmtId="0" fontId="11" fillId="0" borderId="9" xfId="6" applyFont="1" applyBorder="1" applyAlignment="1" applyProtection="1">
      <alignment horizontal="center" vertical="center"/>
    </xf>
    <xf numFmtId="0" fontId="11" fillId="0" borderId="28" xfId="6" applyFont="1" applyBorder="1" applyAlignment="1" applyProtection="1">
      <alignment horizontal="center" vertical="center"/>
    </xf>
    <xf numFmtId="0" fontId="11" fillId="0" borderId="8" xfId="6" applyFont="1" applyBorder="1" applyAlignment="1" applyProtection="1">
      <alignment horizontal="center" vertical="center"/>
    </xf>
    <xf numFmtId="0" fontId="11" fillId="0" borderId="8" xfId="6" applyFont="1" applyBorder="1" applyAlignment="1" applyProtection="1">
      <alignment horizontal="left" vertical="center"/>
    </xf>
    <xf numFmtId="38" fontId="11" fillId="0" borderId="8" xfId="6" applyNumberFormat="1" applyFont="1" applyBorder="1" applyAlignment="1" applyProtection="1">
      <alignment vertical="center"/>
    </xf>
    <xf numFmtId="0" fontId="42" fillId="0" borderId="48" xfId="0" applyFont="1" applyBorder="1" applyAlignment="1">
      <alignment horizontal="center" vertical="center"/>
    </xf>
    <xf numFmtId="38" fontId="11" fillId="32" borderId="8" xfId="6" applyNumberFormat="1" applyFont="1" applyFill="1" applyBorder="1" applyAlignment="1" applyProtection="1">
      <alignment vertical="center"/>
    </xf>
    <xf numFmtId="38" fontId="41" fillId="0" borderId="36" xfId="0" applyNumberFormat="1" applyFont="1" applyBorder="1" applyAlignment="1">
      <alignment horizontal="center" vertical="center"/>
    </xf>
    <xf numFmtId="38" fontId="41" fillId="0" borderId="36" xfId="0" applyNumberFormat="1" applyFont="1" applyFill="1" applyBorder="1" applyAlignment="1">
      <alignment horizontal="center" vertical="center"/>
    </xf>
    <xf numFmtId="38" fontId="11" fillId="0" borderId="26" xfId="6" applyNumberFormat="1" applyFont="1" applyFill="1" applyBorder="1" applyAlignment="1" applyProtection="1">
      <alignment vertical="center"/>
    </xf>
    <xf numFmtId="38" fontId="11" fillId="0" borderId="9" xfId="6" applyNumberFormat="1" applyFont="1" applyFill="1" applyBorder="1" applyAlignment="1" applyProtection="1">
      <alignment vertical="center"/>
    </xf>
    <xf numFmtId="38" fontId="11" fillId="0" borderId="28" xfId="6" applyNumberFormat="1" applyFont="1" applyFill="1" applyBorder="1" applyAlignment="1" applyProtection="1">
      <alignment vertical="center"/>
    </xf>
    <xf numFmtId="0" fontId="0" fillId="36" borderId="9" xfId="0" applyFill="1" applyBorder="1" applyAlignment="1">
      <alignment horizontal="center" vertical="center"/>
    </xf>
    <xf numFmtId="0" fontId="12" fillId="9" borderId="37" xfId="96" applyFont="1" applyFill="1" applyBorder="1" applyAlignment="1">
      <alignment horizontal="center" vertical="center"/>
    </xf>
    <xf numFmtId="0" fontId="12" fillId="9" borderId="38" xfId="96" applyFont="1" applyFill="1" applyBorder="1" applyAlignment="1">
      <alignment horizontal="center" vertical="center"/>
    </xf>
    <xf numFmtId="0" fontId="12" fillId="9" borderId="39" xfId="96" applyFont="1" applyFill="1" applyBorder="1" applyAlignment="1">
      <alignment horizontal="center" vertical="center"/>
    </xf>
    <xf numFmtId="0" fontId="12" fillId="33" borderId="10" xfId="96" applyFont="1" applyFill="1" applyBorder="1" applyAlignment="1">
      <alignment horizontal="center" vertical="center"/>
    </xf>
    <xf numFmtId="0" fontId="12" fillId="33" borderId="11" xfId="96" applyFont="1" applyFill="1" applyBorder="1" applyAlignment="1">
      <alignment horizontal="center" vertical="center"/>
    </xf>
    <xf numFmtId="0" fontId="12" fillId="33" borderId="12" xfId="96" applyFont="1" applyFill="1" applyBorder="1" applyAlignment="1">
      <alignment horizontal="center" vertical="center"/>
    </xf>
    <xf numFmtId="1" fontId="40" fillId="3" borderId="31" xfId="0" applyNumberFormat="1" applyFont="1" applyFill="1" applyBorder="1" applyAlignment="1" applyProtection="1">
      <alignment horizontal="center" vertical="center"/>
    </xf>
    <xf numFmtId="1" fontId="40" fillId="3" borderId="30" xfId="0" applyNumberFormat="1" applyFont="1" applyFill="1" applyBorder="1" applyAlignment="1" applyProtection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1" fontId="40" fillId="3" borderId="2" xfId="0" applyNumberFormat="1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1" fontId="40" fillId="3" borderId="3" xfId="0" applyNumberFormat="1" applyFont="1" applyFill="1" applyBorder="1" applyAlignment="1" applyProtection="1">
      <alignment horizontal="center" vertical="center"/>
    </xf>
    <xf numFmtId="1" fontId="40" fillId="3" borderId="7" xfId="0" applyNumberFormat="1" applyFont="1" applyFill="1" applyBorder="1" applyAlignment="1" applyProtection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6" fontId="8" fillId="0" borderId="28" xfId="0" applyNumberFormat="1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0" fontId="12" fillId="8" borderId="31" xfId="96" applyFont="1" applyFill="1" applyBorder="1" applyAlignment="1">
      <alignment horizontal="center" vertical="center"/>
    </xf>
    <xf numFmtId="0" fontId="12" fillId="8" borderId="30" xfId="96" applyFont="1" applyFill="1" applyBorder="1" applyAlignment="1">
      <alignment horizontal="center" vertical="center"/>
    </xf>
    <xf numFmtId="0" fontId="12" fillId="8" borderId="25" xfId="96" applyFont="1" applyFill="1" applyBorder="1" applyAlignment="1">
      <alignment horizontal="center" vertical="center"/>
    </xf>
    <xf numFmtId="0" fontId="12" fillId="8" borderId="6" xfId="96" applyFont="1" applyFill="1" applyBorder="1" applyAlignment="1">
      <alignment horizontal="center" vertical="center"/>
    </xf>
    <xf numFmtId="0" fontId="8" fillId="3" borderId="3" xfId="96" applyFont="1" applyFill="1" applyBorder="1" applyAlignment="1">
      <alignment horizontal="center" vertical="center"/>
    </xf>
    <xf numFmtId="0" fontId="8" fillId="3" borderId="7" xfId="96" applyFont="1" applyFill="1" applyBorder="1" applyAlignment="1">
      <alignment horizontal="center" vertical="center"/>
    </xf>
    <xf numFmtId="0" fontId="8" fillId="3" borderId="7" xfId="96" applyFont="1" applyFill="1" applyBorder="1" applyAlignment="1">
      <alignment horizontal="center" vertical="center"/>
    </xf>
    <xf numFmtId="6" fontId="8" fillId="0" borderId="13" xfId="1" applyNumberFormat="1" applyFont="1" applyFill="1" applyBorder="1" applyAlignment="1">
      <alignment vertical="center"/>
    </xf>
    <xf numFmtId="6" fontId="8" fillId="0" borderId="32" xfId="1" applyNumberFormat="1" applyFont="1" applyFill="1" applyBorder="1" applyAlignment="1">
      <alignment vertical="center"/>
    </xf>
    <xf numFmtId="6" fontId="8" fillId="0" borderId="14" xfId="1" applyNumberFormat="1" applyFont="1" applyFill="1" applyBorder="1" applyAlignment="1">
      <alignment vertical="center"/>
    </xf>
    <xf numFmtId="6" fontId="8" fillId="0" borderId="33" xfId="1" applyNumberFormat="1" applyFont="1" applyFill="1" applyBorder="1" applyAlignment="1">
      <alignment vertical="center"/>
    </xf>
    <xf numFmtId="6" fontId="8" fillId="0" borderId="15" xfId="1" applyNumberFormat="1" applyFont="1" applyFill="1" applyBorder="1" applyAlignment="1">
      <alignment vertical="center"/>
    </xf>
    <xf numFmtId="6" fontId="8" fillId="0" borderId="34" xfId="1" applyNumberFormat="1" applyFont="1" applyFill="1" applyBorder="1" applyAlignment="1">
      <alignment vertical="center"/>
    </xf>
    <xf numFmtId="6" fontId="8" fillId="0" borderId="16" xfId="1" applyNumberFormat="1" applyFont="1" applyFill="1" applyBorder="1" applyAlignment="1">
      <alignment vertical="center"/>
    </xf>
    <xf numFmtId="6" fontId="8" fillId="0" borderId="35" xfId="1" applyNumberFormat="1" applyFont="1" applyFill="1" applyBorder="1" applyAlignment="1">
      <alignment vertical="center"/>
    </xf>
    <xf numFmtId="0" fontId="36" fillId="0" borderId="0" xfId="3" applyFont="1" applyFill="1" applyAlignment="1">
      <alignment vertical="center"/>
    </xf>
    <xf numFmtId="0" fontId="12" fillId="6" borderId="49" xfId="96" applyFont="1" applyFill="1" applyBorder="1" applyAlignment="1">
      <alignment horizontal="center" vertical="center" wrapText="1"/>
    </xf>
    <xf numFmtId="0" fontId="8" fillId="3" borderId="6" xfId="96" applyFont="1" applyFill="1" applyBorder="1" applyAlignment="1">
      <alignment horizontal="center" vertical="center"/>
    </xf>
    <xf numFmtId="0" fontId="0" fillId="0" borderId="4" xfId="0" applyBorder="1"/>
  </cellXfs>
  <cellStyles count="99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 10" xfId="98"/>
    <cellStyle name="Comma 2" xfId="7"/>
    <cellStyle name="Comma 2 2" xfId="43"/>
    <cellStyle name="Comma 3" xfId="44"/>
    <cellStyle name="Comma 3 2" xfId="45"/>
    <cellStyle name="Comma 4" xfId="46"/>
    <cellStyle name="Comma 5" xfId="47"/>
    <cellStyle name="Comma 5 2" xfId="48"/>
    <cellStyle name="Comma 5 3" xfId="49"/>
    <cellStyle name="Comma 5 4" xfId="50"/>
    <cellStyle name="Comma 6" xfId="51"/>
    <cellStyle name="Comma 6 2" xfId="52"/>
    <cellStyle name="Comma 7" xfId="53"/>
    <cellStyle name="Comma 7 2" xfId="54"/>
    <cellStyle name="Currency 2" xfId="1"/>
    <cellStyle name="Currency 2 2" xfId="55"/>
    <cellStyle name="Currency 3" xfId="56"/>
    <cellStyle name="Currency 3 2" xfId="57"/>
    <cellStyle name="Currency 4" xfId="95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Hyperlink" xfId="2" builtinId="8"/>
    <cellStyle name="Input 2" xfId="64"/>
    <cellStyle name="Linked Cell 2" xfId="65"/>
    <cellStyle name="Neutral 2" xfId="66"/>
    <cellStyle name="Normal" xfId="0" builtinId="0"/>
    <cellStyle name="Normal 10" xfId="15"/>
    <cellStyle name="Normal 10 2" xfId="67"/>
    <cellStyle name="Normal 11" xfId="68"/>
    <cellStyle name="Normal 11 2" xfId="69"/>
    <cellStyle name="Normal 12" xfId="70"/>
    <cellStyle name="Normal 12 2" xfId="71"/>
    <cellStyle name="Normal 13" xfId="72"/>
    <cellStyle name="Normal 14" xfId="73"/>
    <cellStyle name="Normal 15" xfId="74"/>
    <cellStyle name="Normal 16" xfId="75"/>
    <cellStyle name="Normal 17" xfId="76"/>
    <cellStyle name="Normal 18" xfId="94"/>
    <cellStyle name="Normal 2" xfId="8"/>
    <cellStyle name="Normal 2 2" xfId="10"/>
    <cellStyle name="Normal 2 3" xfId="77"/>
    <cellStyle name="Normal 2 3 2" xfId="78"/>
    <cellStyle name="Normal 2 4" xfId="79"/>
    <cellStyle name="Normal 2 5" xfId="80"/>
    <cellStyle name="Normal 24" xfId="97"/>
    <cellStyle name="Normal 3" xfId="5"/>
    <cellStyle name="Normal 3 2" xfId="81"/>
    <cellStyle name="Normal 4" xfId="9"/>
    <cellStyle name="Normal 4 2" xfId="82"/>
    <cellStyle name="Normal 5" xfId="11"/>
    <cellStyle name="Normal 5 2" xfId="83"/>
    <cellStyle name="Normal 6" xfId="12"/>
    <cellStyle name="Normal 6 2" xfId="84"/>
    <cellStyle name="Normal 7" xfId="14"/>
    <cellStyle name="Normal 7 2" xfId="85"/>
    <cellStyle name="Normal 8" xfId="3"/>
    <cellStyle name="Normal 8 2" xfId="96"/>
    <cellStyle name="Normal 9" xfId="4"/>
    <cellStyle name="Normal 9 2" xfId="13"/>
    <cellStyle name="Normal_Sheet1 2 2" xfId="6"/>
    <cellStyle name="Note 2" xfId="86"/>
    <cellStyle name="Output 2" xfId="87"/>
    <cellStyle name="Percent 2" xfId="88"/>
    <cellStyle name="Percent 2 2" xfId="89"/>
    <cellStyle name="Percent 3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  <colors>
    <mruColors>
      <color rgb="FFFF3399"/>
      <color rgb="FFFFFFCC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81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8" x14ac:dyDescent="0.25"/>
  <cols>
    <col min="1" max="1" width="5.5703125" style="1" customWidth="1"/>
    <col min="2" max="2" width="25" style="1" customWidth="1"/>
    <col min="3" max="3" width="14" style="1" customWidth="1"/>
    <col min="4" max="4" width="14.5703125" style="1" customWidth="1"/>
    <col min="5" max="9" width="14" style="1" customWidth="1"/>
    <col min="10" max="10" width="14.42578125" style="1" customWidth="1"/>
    <col min="11" max="11" width="24" style="1" customWidth="1"/>
    <col min="12" max="13" width="21.28515625" style="1" customWidth="1"/>
    <col min="14" max="14" width="22.85546875" style="1" customWidth="1"/>
    <col min="15" max="16384" width="9.140625" style="1"/>
  </cols>
  <sheetData>
    <row r="1" spans="1:14" s="131" customFormat="1" ht="27" customHeight="1" thickBot="1" x14ac:dyDescent="0.25">
      <c r="A1" s="132" t="s">
        <v>0</v>
      </c>
      <c r="B1" s="133"/>
      <c r="C1" s="117" t="s">
        <v>206</v>
      </c>
      <c r="D1" s="118"/>
      <c r="E1" s="118"/>
      <c r="F1" s="118"/>
      <c r="G1" s="118"/>
      <c r="H1" s="118"/>
      <c r="I1" s="118"/>
      <c r="J1" s="119"/>
      <c r="K1" s="49" t="s">
        <v>5</v>
      </c>
      <c r="L1" s="114" t="s">
        <v>6</v>
      </c>
      <c r="M1" s="115"/>
      <c r="N1" s="116"/>
    </row>
    <row r="2" spans="1:14" s="2" customFormat="1" ht="115.9" customHeight="1" x14ac:dyDescent="0.2">
      <c r="A2" s="134"/>
      <c r="B2" s="135"/>
      <c r="C2" s="50" t="s">
        <v>152</v>
      </c>
      <c r="D2" s="50" t="s">
        <v>207</v>
      </c>
      <c r="E2" s="50" t="s">
        <v>153</v>
      </c>
      <c r="F2" s="51" t="s">
        <v>154</v>
      </c>
      <c r="G2" s="50" t="s">
        <v>155</v>
      </c>
      <c r="H2" s="50" t="s">
        <v>151</v>
      </c>
      <c r="I2" s="50" t="s">
        <v>156</v>
      </c>
      <c r="J2" s="51" t="s">
        <v>157</v>
      </c>
      <c r="K2" s="88" t="s">
        <v>238</v>
      </c>
      <c r="L2" s="148" t="s">
        <v>238</v>
      </c>
      <c r="M2" s="88" t="s">
        <v>239</v>
      </c>
      <c r="N2" s="52" t="s">
        <v>240</v>
      </c>
    </row>
    <row r="3" spans="1:14" s="2" customFormat="1" ht="14.45" customHeight="1" x14ac:dyDescent="0.2">
      <c r="A3" s="136"/>
      <c r="B3" s="137"/>
      <c r="C3" s="53">
        <v>1</v>
      </c>
      <c r="D3" s="53">
        <f>C3+1</f>
        <v>2</v>
      </c>
      <c r="E3" s="53">
        <f t="shared" ref="E3:J3" si="0">D3+1</f>
        <v>3</v>
      </c>
      <c r="F3" s="53">
        <f t="shared" si="0"/>
        <v>4</v>
      </c>
      <c r="G3" s="53">
        <f t="shared" si="0"/>
        <v>5</v>
      </c>
      <c r="H3" s="53">
        <f t="shared" si="0"/>
        <v>6</v>
      </c>
      <c r="I3" s="53">
        <f t="shared" si="0"/>
        <v>7</v>
      </c>
      <c r="J3" s="53">
        <f t="shared" si="0"/>
        <v>8</v>
      </c>
      <c r="K3" s="149">
        <f>J3+1</f>
        <v>9</v>
      </c>
      <c r="L3" s="138">
        <f>K3+1</f>
        <v>10</v>
      </c>
      <c r="M3" s="53">
        <f>L3+1</f>
        <v>11</v>
      </c>
      <c r="N3" s="53">
        <f>M3+1</f>
        <v>12</v>
      </c>
    </row>
    <row r="4" spans="1:14" customFormat="1" ht="14.45" hidden="1" customHeight="1" x14ac:dyDescent="0.2">
      <c r="K4" s="150"/>
    </row>
    <row r="5" spans="1:14" customFormat="1" ht="14.45" hidden="1" customHeight="1" x14ac:dyDescent="0.2">
      <c r="K5" s="150"/>
    </row>
    <row r="6" spans="1:14" customFormat="1" ht="14.45" hidden="1" customHeight="1" x14ac:dyDescent="0.2">
      <c r="K6" s="150"/>
    </row>
    <row r="7" spans="1:14" s="2" customFormat="1" ht="16.149999999999999" customHeight="1" x14ac:dyDescent="0.2">
      <c r="A7" s="11" t="s">
        <v>8</v>
      </c>
      <c r="B7" s="11" t="s">
        <v>149</v>
      </c>
      <c r="C7" s="139">
        <v>3032.9955832683813</v>
      </c>
      <c r="D7" s="139">
        <v>667.25902831904375</v>
      </c>
      <c r="E7" s="139">
        <v>181.97973499610291</v>
      </c>
      <c r="F7" s="139">
        <v>4549.4933749025722</v>
      </c>
      <c r="G7" s="139">
        <v>1819.7973499610289</v>
      </c>
      <c r="H7" s="139">
        <v>734</v>
      </c>
      <c r="I7" s="139">
        <v>777.48</v>
      </c>
      <c r="J7" s="139">
        <v>169.39993646759848</v>
      </c>
      <c r="K7" s="140">
        <f>'Detail Calculation exclude debt'!Q7</f>
        <v>2579</v>
      </c>
      <c r="L7" s="140">
        <f t="shared" ref="L7:L38" si="1">K7</f>
        <v>2579</v>
      </c>
      <c r="M7" s="139">
        <f>'Detail Calculation for debt'!O7</f>
        <v>0</v>
      </c>
      <c r="N7" s="139">
        <f>L7+M7</f>
        <v>2579</v>
      </c>
    </row>
    <row r="8" spans="1:14" s="2" customFormat="1" ht="16.149999999999999" customHeight="1" x14ac:dyDescent="0.2">
      <c r="A8" s="89" t="s">
        <v>9</v>
      </c>
      <c r="B8" s="89" t="s">
        <v>85</v>
      </c>
      <c r="C8" s="141">
        <v>3421.2488262402526</v>
      </c>
      <c r="D8" s="141">
        <v>752.67474177285555</v>
      </c>
      <c r="E8" s="141">
        <v>205.27492957441515</v>
      </c>
      <c r="F8" s="141">
        <v>5131.8732393603786</v>
      </c>
      <c r="G8" s="141">
        <v>2052.7492957441518</v>
      </c>
      <c r="H8" s="141">
        <v>1482</v>
      </c>
      <c r="I8" s="141">
        <v>842.32</v>
      </c>
      <c r="J8" s="141">
        <v>169.39990002499374</v>
      </c>
      <c r="K8" s="142">
        <f>'Detail Calculation exclude debt'!Q8</f>
        <v>2658</v>
      </c>
      <c r="L8" s="142">
        <f t="shared" si="1"/>
        <v>2658</v>
      </c>
      <c r="M8" s="141">
        <f>'Detail Calculation for debt'!O8</f>
        <v>422</v>
      </c>
      <c r="N8" s="141">
        <f t="shared" ref="N8:N71" si="2">L8+M8</f>
        <v>3080</v>
      </c>
    </row>
    <row r="9" spans="1:14" s="2" customFormat="1" ht="16.149999999999999" customHeight="1" x14ac:dyDescent="0.2">
      <c r="A9" s="89" t="s">
        <v>10</v>
      </c>
      <c r="B9" s="89" t="s">
        <v>86</v>
      </c>
      <c r="C9" s="141">
        <v>2559.8665456090816</v>
      </c>
      <c r="D9" s="141">
        <v>563.17064003399798</v>
      </c>
      <c r="E9" s="141">
        <v>153.59199273654488</v>
      </c>
      <c r="F9" s="141">
        <v>3839.7998184136222</v>
      </c>
      <c r="G9" s="141">
        <v>1535.919927365449</v>
      </c>
      <c r="H9" s="141">
        <v>673</v>
      </c>
      <c r="I9" s="141">
        <v>596.84</v>
      </c>
      <c r="J9" s="141">
        <v>169.39990173307129</v>
      </c>
      <c r="K9" s="142">
        <f>'Detail Calculation exclude debt'!Q9</f>
        <v>5682</v>
      </c>
      <c r="L9" s="142">
        <f t="shared" si="1"/>
        <v>5682</v>
      </c>
      <c r="M9" s="141">
        <f>'Detail Calculation for debt'!O9</f>
        <v>838</v>
      </c>
      <c r="N9" s="141">
        <f t="shared" si="2"/>
        <v>6520</v>
      </c>
    </row>
    <row r="10" spans="1:14" s="2" customFormat="1" ht="16.149999999999999" customHeight="1" x14ac:dyDescent="0.2">
      <c r="A10" s="89" t="s">
        <v>11</v>
      </c>
      <c r="B10" s="89" t="s">
        <v>87</v>
      </c>
      <c r="C10" s="141">
        <v>3101.2393855401465</v>
      </c>
      <c r="D10" s="141">
        <v>682.27266481883237</v>
      </c>
      <c r="E10" s="141">
        <v>186.07436313240879</v>
      </c>
      <c r="F10" s="141">
        <v>4651.85907831022</v>
      </c>
      <c r="G10" s="141">
        <v>1860.743631324088</v>
      </c>
      <c r="H10" s="141">
        <v>1274</v>
      </c>
      <c r="I10" s="141">
        <v>585.76</v>
      </c>
      <c r="J10" s="141">
        <v>169.3998094633217</v>
      </c>
      <c r="K10" s="142">
        <f>'Detail Calculation exclude debt'!Q10</f>
        <v>4789</v>
      </c>
      <c r="L10" s="142">
        <f t="shared" si="1"/>
        <v>4789</v>
      </c>
      <c r="M10" s="141">
        <f>'Detail Calculation for debt'!O10</f>
        <v>0</v>
      </c>
      <c r="N10" s="141">
        <f t="shared" si="2"/>
        <v>4789</v>
      </c>
    </row>
    <row r="11" spans="1:14" s="2" customFormat="1" ht="16.149999999999999" customHeight="1" x14ac:dyDescent="0.2">
      <c r="A11" s="90" t="s">
        <v>12</v>
      </c>
      <c r="B11" s="90" t="s">
        <v>88</v>
      </c>
      <c r="C11" s="143">
        <v>3217.5408249343836</v>
      </c>
      <c r="D11" s="143">
        <v>707.85898148556441</v>
      </c>
      <c r="E11" s="143">
        <v>193.05244949606299</v>
      </c>
      <c r="F11" s="143">
        <v>4826.3112374015755</v>
      </c>
      <c r="G11" s="143">
        <v>1930.5244949606297</v>
      </c>
      <c r="H11" s="143">
        <v>754</v>
      </c>
      <c r="I11" s="143">
        <v>555.91</v>
      </c>
      <c r="J11" s="143">
        <v>169.39992204248685</v>
      </c>
      <c r="K11" s="144">
        <f>'Detail Calculation exclude debt'!Q11</f>
        <v>2227</v>
      </c>
      <c r="L11" s="144">
        <f t="shared" si="1"/>
        <v>2227</v>
      </c>
      <c r="M11" s="143">
        <f>'Detail Calculation for debt'!O11</f>
        <v>0</v>
      </c>
      <c r="N11" s="143">
        <f t="shared" si="2"/>
        <v>2227</v>
      </c>
    </row>
    <row r="12" spans="1:14" s="2" customFormat="1" ht="16.149999999999999" customHeight="1" x14ac:dyDescent="0.2">
      <c r="A12" s="11" t="s">
        <v>13</v>
      </c>
      <c r="B12" s="11" t="s">
        <v>89</v>
      </c>
      <c r="C12" s="139">
        <v>3075.141579527176</v>
      </c>
      <c r="D12" s="139">
        <v>676.53114749597876</v>
      </c>
      <c r="E12" s="139">
        <v>184.50849477163055</v>
      </c>
      <c r="F12" s="139">
        <v>4612.7123692907644</v>
      </c>
      <c r="G12" s="139">
        <v>1845.0849477163058</v>
      </c>
      <c r="H12" s="139">
        <v>1178</v>
      </c>
      <c r="I12" s="139">
        <v>545.4799999999999</v>
      </c>
      <c r="J12" s="139">
        <v>169.39986175911525</v>
      </c>
      <c r="K12" s="140">
        <f>'Detail Calculation exclude debt'!Q12</f>
        <v>3516</v>
      </c>
      <c r="L12" s="140">
        <f t="shared" si="1"/>
        <v>3516</v>
      </c>
      <c r="M12" s="139">
        <f>'Detail Calculation for debt'!O12</f>
        <v>746</v>
      </c>
      <c r="N12" s="139">
        <f t="shared" si="2"/>
        <v>4262</v>
      </c>
    </row>
    <row r="13" spans="1:14" s="2" customFormat="1" ht="16.149999999999999" customHeight="1" x14ac:dyDescent="0.2">
      <c r="A13" s="89" t="s">
        <v>14</v>
      </c>
      <c r="B13" s="89" t="s">
        <v>90</v>
      </c>
      <c r="C13" s="141">
        <v>1803.909197169226</v>
      </c>
      <c r="D13" s="141">
        <v>396.86002337722971</v>
      </c>
      <c r="E13" s="141">
        <v>108.23455183015353</v>
      </c>
      <c r="F13" s="141">
        <v>2705.863795753839</v>
      </c>
      <c r="G13" s="141">
        <v>1082.3455183015355</v>
      </c>
      <c r="H13" s="141">
        <v>112</v>
      </c>
      <c r="I13" s="141">
        <v>756.91999999999985</v>
      </c>
      <c r="J13" s="141">
        <v>169.39980824544583</v>
      </c>
      <c r="K13" s="142">
        <f>'Detail Calculation exclude debt'!Q13</f>
        <v>11234</v>
      </c>
      <c r="L13" s="142">
        <f t="shared" si="1"/>
        <v>11234</v>
      </c>
      <c r="M13" s="141">
        <f>'Detail Calculation for debt'!O13</f>
        <v>1044</v>
      </c>
      <c r="N13" s="141">
        <f t="shared" si="2"/>
        <v>12278</v>
      </c>
    </row>
    <row r="14" spans="1:14" s="2" customFormat="1" ht="16.149999999999999" customHeight="1" x14ac:dyDescent="0.2">
      <c r="A14" s="89" t="s">
        <v>15</v>
      </c>
      <c r="B14" s="89" t="s">
        <v>91</v>
      </c>
      <c r="C14" s="141">
        <v>2897.8456654597744</v>
      </c>
      <c r="D14" s="141">
        <v>637.52604640115044</v>
      </c>
      <c r="E14" s="141">
        <v>173.87073992758647</v>
      </c>
      <c r="F14" s="141">
        <v>4346.7684981896618</v>
      </c>
      <c r="G14" s="141">
        <v>1738.7073992758646</v>
      </c>
      <c r="H14" s="141">
        <v>988</v>
      </c>
      <c r="I14" s="141">
        <v>725.76</v>
      </c>
      <c r="J14" s="141">
        <v>169.39991982896848</v>
      </c>
      <c r="K14" s="142">
        <f>'Detail Calculation exclude debt'!Q14</f>
        <v>4289</v>
      </c>
      <c r="L14" s="142">
        <f t="shared" si="1"/>
        <v>4289</v>
      </c>
      <c r="M14" s="141">
        <f>'Detail Calculation for debt'!O14</f>
        <v>582</v>
      </c>
      <c r="N14" s="141">
        <f t="shared" si="2"/>
        <v>4871</v>
      </c>
    </row>
    <row r="15" spans="1:14" s="2" customFormat="1" ht="16.149999999999999" customHeight="1" x14ac:dyDescent="0.2">
      <c r="A15" s="89" t="s">
        <v>16</v>
      </c>
      <c r="B15" s="89" t="s">
        <v>82</v>
      </c>
      <c r="C15" s="141">
        <v>2743.1358404153384</v>
      </c>
      <c r="D15" s="141">
        <v>603.48988489137446</v>
      </c>
      <c r="E15" s="141">
        <v>164.58815042492031</v>
      </c>
      <c r="F15" s="141">
        <v>4114.7037606230069</v>
      </c>
      <c r="G15" s="141">
        <v>1645.8815042492029</v>
      </c>
      <c r="H15" s="141">
        <v>854</v>
      </c>
      <c r="I15" s="141">
        <v>744.76</v>
      </c>
      <c r="J15" s="141">
        <v>169.39990139346602</v>
      </c>
      <c r="K15" s="142">
        <f>'Detail Calculation exclude debt'!Q15</f>
        <v>4720</v>
      </c>
      <c r="L15" s="142">
        <f t="shared" si="1"/>
        <v>4720</v>
      </c>
      <c r="M15" s="141">
        <f>'Detail Calculation for debt'!O15</f>
        <v>764</v>
      </c>
      <c r="N15" s="141">
        <f t="shared" si="2"/>
        <v>5484</v>
      </c>
    </row>
    <row r="16" spans="1:14" s="2" customFormat="1" ht="16.149999999999999" customHeight="1" x14ac:dyDescent="0.2">
      <c r="A16" s="90" t="s">
        <v>17</v>
      </c>
      <c r="B16" s="90" t="s">
        <v>92</v>
      </c>
      <c r="C16" s="143">
        <v>2086.0872588634702</v>
      </c>
      <c r="D16" s="143">
        <v>458.93919694996345</v>
      </c>
      <c r="E16" s="143">
        <v>125.16523553180819</v>
      </c>
      <c r="F16" s="143">
        <v>3129.1308882952053</v>
      </c>
      <c r="G16" s="143">
        <v>1251.6523553180818</v>
      </c>
      <c r="H16" s="143">
        <v>337</v>
      </c>
      <c r="I16" s="143">
        <v>608.04000000000008</v>
      </c>
      <c r="J16" s="143">
        <v>169.39989759344598</v>
      </c>
      <c r="K16" s="144">
        <f>'Detail Calculation exclude debt'!Q16</f>
        <v>6437</v>
      </c>
      <c r="L16" s="144">
        <f t="shared" si="1"/>
        <v>6437</v>
      </c>
      <c r="M16" s="143">
        <f>'Detail Calculation for debt'!O16</f>
        <v>818</v>
      </c>
      <c r="N16" s="143">
        <f t="shared" si="2"/>
        <v>7255</v>
      </c>
    </row>
    <row r="17" spans="1:14" s="2" customFormat="1" ht="16.149999999999999" customHeight="1" x14ac:dyDescent="0.2">
      <c r="A17" s="11" t="s">
        <v>18</v>
      </c>
      <c r="B17" s="11" t="s">
        <v>93</v>
      </c>
      <c r="C17" s="139">
        <v>3308.7586840503332</v>
      </c>
      <c r="D17" s="139">
        <v>727.92691049107339</v>
      </c>
      <c r="E17" s="139">
        <v>198.52552104302001</v>
      </c>
      <c r="F17" s="139">
        <v>4963.1380260755004</v>
      </c>
      <c r="G17" s="139">
        <v>1985.2552104302001</v>
      </c>
      <c r="H17" s="139">
        <v>1571</v>
      </c>
      <c r="I17" s="139">
        <v>706.55</v>
      </c>
      <c r="J17" s="139">
        <v>169.39974126778785</v>
      </c>
      <c r="K17" s="140">
        <f>'Detail Calculation exclude debt'!Q17</f>
        <v>2966</v>
      </c>
      <c r="L17" s="140">
        <f t="shared" si="1"/>
        <v>2966</v>
      </c>
      <c r="M17" s="139">
        <f>'Detail Calculation for debt'!O17</f>
        <v>533</v>
      </c>
      <c r="N17" s="139">
        <f t="shared" si="2"/>
        <v>3499</v>
      </c>
    </row>
    <row r="18" spans="1:14" s="2" customFormat="1" ht="16.149999999999999" customHeight="1" x14ac:dyDescent="0.2">
      <c r="A18" s="89" t="s">
        <v>19</v>
      </c>
      <c r="B18" s="89" t="s">
        <v>94</v>
      </c>
      <c r="C18" s="141">
        <v>1003.7501175594118</v>
      </c>
      <c r="D18" s="141">
        <v>220.82502586307055</v>
      </c>
      <c r="E18" s="141">
        <v>60.225007053564696</v>
      </c>
      <c r="F18" s="141">
        <v>1505.6251763391174</v>
      </c>
      <c r="G18" s="141">
        <v>602.25007053564696</v>
      </c>
      <c r="H18" s="141">
        <v>0</v>
      </c>
      <c r="I18" s="141">
        <v>1063.31</v>
      </c>
      <c r="J18" s="141">
        <v>169.4</v>
      </c>
      <c r="K18" s="142">
        <f>'Detail Calculation exclude debt'!Q18</f>
        <v>7836</v>
      </c>
      <c r="L18" s="142">
        <f t="shared" si="1"/>
        <v>7836</v>
      </c>
      <c r="M18" s="141">
        <f>'Detail Calculation for debt'!O18</f>
        <v>0</v>
      </c>
      <c r="N18" s="141">
        <f t="shared" si="2"/>
        <v>7836</v>
      </c>
    </row>
    <row r="19" spans="1:14" s="2" customFormat="1" ht="16.149999999999999" customHeight="1" x14ac:dyDescent="0.2">
      <c r="A19" s="89" t="s">
        <v>20</v>
      </c>
      <c r="B19" s="89" t="s">
        <v>95</v>
      </c>
      <c r="C19" s="141">
        <v>3325.3743109386983</v>
      </c>
      <c r="D19" s="141">
        <v>731.58234840651357</v>
      </c>
      <c r="E19" s="141">
        <v>199.52245865632185</v>
      </c>
      <c r="F19" s="141">
        <v>4988.0614664080467</v>
      </c>
      <c r="G19" s="141">
        <v>1995.2245865632185</v>
      </c>
      <c r="H19" s="141">
        <v>1283</v>
      </c>
      <c r="I19" s="141">
        <v>749.43000000000006</v>
      </c>
      <c r="J19" s="141">
        <v>169.4</v>
      </c>
      <c r="K19" s="142">
        <f>'Detail Calculation exclude debt'!Q19</f>
        <v>2968</v>
      </c>
      <c r="L19" s="142">
        <f t="shared" si="1"/>
        <v>2968</v>
      </c>
      <c r="M19" s="141">
        <f>'Detail Calculation for debt'!O19</f>
        <v>35</v>
      </c>
      <c r="N19" s="141">
        <f t="shared" si="2"/>
        <v>3003</v>
      </c>
    </row>
    <row r="20" spans="1:14" s="2" customFormat="1" ht="16.149999999999999" customHeight="1" x14ac:dyDescent="0.2">
      <c r="A20" s="89" t="s">
        <v>21</v>
      </c>
      <c r="B20" s="89" t="s">
        <v>96</v>
      </c>
      <c r="C20" s="141">
        <v>2996.911485042513</v>
      </c>
      <c r="D20" s="141">
        <v>659.32052670935263</v>
      </c>
      <c r="E20" s="141">
        <v>179.81468910255074</v>
      </c>
      <c r="F20" s="141">
        <v>4495.3672275637691</v>
      </c>
      <c r="G20" s="141">
        <v>1798.1468910255076</v>
      </c>
      <c r="H20" s="141">
        <v>941</v>
      </c>
      <c r="I20" s="141">
        <v>809.9799999999999</v>
      </c>
      <c r="J20" s="141">
        <v>169.3997702469845</v>
      </c>
      <c r="K20" s="142">
        <f>'Detail Calculation exclude debt'!Q20</f>
        <v>3775</v>
      </c>
      <c r="L20" s="142">
        <f t="shared" si="1"/>
        <v>3775</v>
      </c>
      <c r="M20" s="141">
        <f>'Detail Calculation for debt'!O20</f>
        <v>304</v>
      </c>
      <c r="N20" s="141">
        <f t="shared" si="2"/>
        <v>4079</v>
      </c>
    </row>
    <row r="21" spans="1:14" s="2" customFormat="1" ht="16.149999999999999" customHeight="1" x14ac:dyDescent="0.2">
      <c r="A21" s="90" t="s">
        <v>22</v>
      </c>
      <c r="B21" s="90" t="s">
        <v>97</v>
      </c>
      <c r="C21" s="143">
        <v>3267.7439195032716</v>
      </c>
      <c r="D21" s="143">
        <v>718.90366229071969</v>
      </c>
      <c r="E21" s="143">
        <v>196.06463517019628</v>
      </c>
      <c r="F21" s="143">
        <v>4901.6158792549077</v>
      </c>
      <c r="G21" s="143">
        <v>1960.6463517019631</v>
      </c>
      <c r="H21" s="143">
        <v>1254</v>
      </c>
      <c r="I21" s="143">
        <v>553.79999999999995</v>
      </c>
      <c r="J21" s="143">
        <v>100</v>
      </c>
      <c r="K21" s="144">
        <f>'Detail Calculation exclude debt'!Q21</f>
        <v>3057</v>
      </c>
      <c r="L21" s="144">
        <f t="shared" si="1"/>
        <v>3057</v>
      </c>
      <c r="M21" s="143">
        <f>'Detail Calculation for debt'!O21</f>
        <v>0</v>
      </c>
      <c r="N21" s="143">
        <f t="shared" si="2"/>
        <v>3057</v>
      </c>
    </row>
    <row r="22" spans="1:14" s="2" customFormat="1" ht="16.149999999999999" customHeight="1" x14ac:dyDescent="0.2">
      <c r="A22" s="11" t="s">
        <v>23</v>
      </c>
      <c r="B22" s="11" t="s">
        <v>98</v>
      </c>
      <c r="C22" s="139">
        <v>1408.6330605820478</v>
      </c>
      <c r="D22" s="139">
        <v>309.89927332805053</v>
      </c>
      <c r="E22" s="139">
        <v>84.517983634922871</v>
      </c>
      <c r="F22" s="139">
        <v>2112.9495908730719</v>
      </c>
      <c r="G22" s="139">
        <v>845.17983634922859</v>
      </c>
      <c r="H22" s="139">
        <v>0</v>
      </c>
      <c r="I22" s="139">
        <v>686.73</v>
      </c>
      <c r="J22" s="139">
        <v>169.4</v>
      </c>
      <c r="K22" s="140">
        <f>'Detail Calculation exclude debt'!Q22</f>
        <v>12666</v>
      </c>
      <c r="L22" s="140">
        <f t="shared" si="1"/>
        <v>12666</v>
      </c>
      <c r="M22" s="139">
        <f>'Detail Calculation for debt'!O22</f>
        <v>1559</v>
      </c>
      <c r="N22" s="139">
        <f t="shared" si="2"/>
        <v>14225</v>
      </c>
    </row>
    <row r="23" spans="1:14" s="2" customFormat="1" ht="16.149999999999999" customHeight="1" x14ac:dyDescent="0.2">
      <c r="A23" s="89" t="s">
        <v>24</v>
      </c>
      <c r="B23" s="89" t="s">
        <v>83</v>
      </c>
      <c r="C23" s="141">
        <v>1983.2970471006045</v>
      </c>
      <c r="D23" s="141">
        <v>436.32535036213295</v>
      </c>
      <c r="E23" s="141">
        <v>118.99782282603627</v>
      </c>
      <c r="F23" s="141">
        <v>2974.9455706509066</v>
      </c>
      <c r="G23" s="141">
        <v>1189.9782282603624</v>
      </c>
      <c r="H23" s="141">
        <v>247</v>
      </c>
      <c r="I23" s="141">
        <v>801.48</v>
      </c>
      <c r="J23" s="141">
        <v>403.51306291205719</v>
      </c>
      <c r="K23" s="142">
        <f>'Detail Calculation exclude debt'!Q23</f>
        <v>6617</v>
      </c>
      <c r="L23" s="142">
        <f t="shared" si="1"/>
        <v>6617</v>
      </c>
      <c r="M23" s="141">
        <f>'Detail Calculation for debt'!O23</f>
        <v>942</v>
      </c>
      <c r="N23" s="141">
        <f t="shared" si="2"/>
        <v>7559</v>
      </c>
    </row>
    <row r="24" spans="1:14" s="2" customFormat="1" ht="16.149999999999999" customHeight="1" x14ac:dyDescent="0.2">
      <c r="A24" s="89" t="s">
        <v>25</v>
      </c>
      <c r="B24" s="89" t="s">
        <v>99</v>
      </c>
      <c r="C24" s="141">
        <v>3077.911273557304</v>
      </c>
      <c r="D24" s="141">
        <v>677.14048018260701</v>
      </c>
      <c r="E24" s="141">
        <v>184.67467641343825</v>
      </c>
      <c r="F24" s="141">
        <v>4616.8669103359562</v>
      </c>
      <c r="G24" s="141">
        <v>0</v>
      </c>
      <c r="H24" s="141">
        <v>1299</v>
      </c>
      <c r="I24" s="141">
        <v>845.94999999999993</v>
      </c>
      <c r="J24" s="141">
        <v>169.39977728285078</v>
      </c>
      <c r="K24" s="142">
        <f>'Detail Calculation exclude debt'!Q24</f>
        <v>2722</v>
      </c>
      <c r="L24" s="142">
        <f t="shared" si="1"/>
        <v>2722</v>
      </c>
      <c r="M24" s="141">
        <f>'Detail Calculation for debt'!O24</f>
        <v>0</v>
      </c>
      <c r="N24" s="141">
        <f t="shared" si="2"/>
        <v>2722</v>
      </c>
    </row>
    <row r="25" spans="1:14" s="2" customFormat="1" ht="16.149999999999999" customHeight="1" x14ac:dyDescent="0.2">
      <c r="A25" s="89" t="s">
        <v>26</v>
      </c>
      <c r="B25" s="89" t="s">
        <v>100</v>
      </c>
      <c r="C25" s="141">
        <v>2696.9295737984139</v>
      </c>
      <c r="D25" s="141">
        <v>593.32450623565103</v>
      </c>
      <c r="E25" s="141">
        <v>161.81577442790481</v>
      </c>
      <c r="F25" s="141">
        <v>4045.3943606976204</v>
      </c>
      <c r="G25" s="141">
        <v>1618.1577442790481</v>
      </c>
      <c r="H25" s="141">
        <v>708</v>
      </c>
      <c r="I25" s="141">
        <v>905.43</v>
      </c>
      <c r="J25" s="141">
        <v>169.39978506179474</v>
      </c>
      <c r="K25" s="142">
        <f>'Detail Calculation exclude debt'!Q25</f>
        <v>4259</v>
      </c>
      <c r="L25" s="142">
        <f t="shared" si="1"/>
        <v>4259</v>
      </c>
      <c r="M25" s="141">
        <f>'Detail Calculation for debt'!O25</f>
        <v>0</v>
      </c>
      <c r="N25" s="141">
        <f t="shared" si="2"/>
        <v>4259</v>
      </c>
    </row>
    <row r="26" spans="1:14" s="2" customFormat="1" ht="16.149999999999999" customHeight="1" x14ac:dyDescent="0.2">
      <c r="A26" s="90" t="s">
        <v>27</v>
      </c>
      <c r="B26" s="90" t="s">
        <v>101</v>
      </c>
      <c r="C26" s="143">
        <v>3184.6164663530731</v>
      </c>
      <c r="D26" s="143">
        <v>700.61562259767607</v>
      </c>
      <c r="E26" s="143">
        <v>191.07698798118435</v>
      </c>
      <c r="F26" s="143">
        <v>4776.9246995296089</v>
      </c>
      <c r="G26" s="143">
        <v>1910.7698798118433</v>
      </c>
      <c r="H26" s="143">
        <v>949</v>
      </c>
      <c r="I26" s="143">
        <v>586.16999999999996</v>
      </c>
      <c r="J26" s="143">
        <v>100</v>
      </c>
      <c r="K26" s="144">
        <f>'Detail Calculation exclude debt'!Q26</f>
        <v>2595</v>
      </c>
      <c r="L26" s="144">
        <f t="shared" si="1"/>
        <v>2595</v>
      </c>
      <c r="M26" s="143">
        <f>'Detail Calculation for debt'!O26</f>
        <v>88</v>
      </c>
      <c r="N26" s="143">
        <f t="shared" si="2"/>
        <v>2683</v>
      </c>
    </row>
    <row r="27" spans="1:14" s="2" customFormat="1" ht="16.149999999999999" customHeight="1" x14ac:dyDescent="0.2">
      <c r="A27" s="11" t="s">
        <v>28</v>
      </c>
      <c r="B27" s="11" t="s">
        <v>102</v>
      </c>
      <c r="C27" s="139">
        <v>3273.8041660388762</v>
      </c>
      <c r="D27" s="139">
        <v>720.23691652855268</v>
      </c>
      <c r="E27" s="139">
        <v>196.42824996233259</v>
      </c>
      <c r="F27" s="139">
        <v>4910.7062490583139</v>
      </c>
      <c r="G27" s="139">
        <v>1964.2824996233255</v>
      </c>
      <c r="H27" s="139">
        <v>974</v>
      </c>
      <c r="I27" s="139">
        <v>610.35</v>
      </c>
      <c r="J27" s="139">
        <v>169.39986468200271</v>
      </c>
      <c r="K27" s="140">
        <f>'Detail Calculation exclude debt'!Q27</f>
        <v>1812</v>
      </c>
      <c r="L27" s="140">
        <f t="shared" si="1"/>
        <v>1812</v>
      </c>
      <c r="M27" s="139">
        <f>'Detail Calculation for debt'!O27</f>
        <v>854</v>
      </c>
      <c r="N27" s="139">
        <f t="shared" si="2"/>
        <v>2666</v>
      </c>
    </row>
    <row r="28" spans="1:14" s="2" customFormat="1" ht="16.149999999999999" customHeight="1" x14ac:dyDescent="0.2">
      <c r="A28" s="89" t="s">
        <v>29</v>
      </c>
      <c r="B28" s="89" t="s">
        <v>103</v>
      </c>
      <c r="C28" s="141">
        <v>3586.7145805180512</v>
      </c>
      <c r="D28" s="141">
        <v>789.07720771397135</v>
      </c>
      <c r="E28" s="141">
        <v>215.20287483108305</v>
      </c>
      <c r="F28" s="141">
        <v>5380.0718707770775</v>
      </c>
      <c r="G28" s="141">
        <v>2152.0287483108305</v>
      </c>
      <c r="H28" s="141">
        <v>1039</v>
      </c>
      <c r="I28" s="141">
        <v>496.36</v>
      </c>
      <c r="J28" s="141">
        <v>169.4</v>
      </c>
      <c r="K28" s="142">
        <f>'Detail Calculation exclude debt'!Q28</f>
        <v>1206</v>
      </c>
      <c r="L28" s="142">
        <f t="shared" si="1"/>
        <v>1206</v>
      </c>
      <c r="M28" s="141">
        <f>'Detail Calculation for debt'!O28</f>
        <v>809</v>
      </c>
      <c r="N28" s="141">
        <f t="shared" si="2"/>
        <v>2015</v>
      </c>
    </row>
    <row r="29" spans="1:14" s="2" customFormat="1" ht="16.149999999999999" customHeight="1" x14ac:dyDescent="0.2">
      <c r="A29" s="89" t="s">
        <v>30</v>
      </c>
      <c r="B29" s="89" t="s">
        <v>104</v>
      </c>
      <c r="C29" s="141">
        <v>2947.6183090328946</v>
      </c>
      <c r="D29" s="141">
        <v>648.47602798723688</v>
      </c>
      <c r="E29" s="141">
        <v>176.8570985419737</v>
      </c>
      <c r="F29" s="141">
        <v>4421.427463549343</v>
      </c>
      <c r="G29" s="141">
        <v>1768.5709854197369</v>
      </c>
      <c r="H29" s="141">
        <v>1058</v>
      </c>
      <c r="I29" s="141">
        <v>688.58</v>
      </c>
      <c r="J29" s="141">
        <v>169.39988563025898</v>
      </c>
      <c r="K29" s="142">
        <f>'Detail Calculation exclude debt'!Q29</f>
        <v>2667</v>
      </c>
      <c r="L29" s="142">
        <f t="shared" si="1"/>
        <v>2667</v>
      </c>
      <c r="M29" s="141">
        <f>'Detail Calculation for debt'!O29</f>
        <v>1037</v>
      </c>
      <c r="N29" s="141">
        <f t="shared" si="2"/>
        <v>3704</v>
      </c>
    </row>
    <row r="30" spans="1:14" s="2" customFormat="1" ht="16.149999999999999" customHeight="1" x14ac:dyDescent="0.2">
      <c r="A30" s="89" t="s">
        <v>31</v>
      </c>
      <c r="B30" s="89" t="s">
        <v>105</v>
      </c>
      <c r="C30" s="141">
        <v>1384.1873673518264</v>
      </c>
      <c r="D30" s="141">
        <v>304.5212208174018</v>
      </c>
      <c r="E30" s="141">
        <v>83.051242041109575</v>
      </c>
      <c r="F30" s="141">
        <v>2076.2810510277395</v>
      </c>
      <c r="G30" s="141">
        <v>830.51242041109583</v>
      </c>
      <c r="H30" s="141">
        <v>0</v>
      </c>
      <c r="I30" s="141">
        <v>854.24999999999989</v>
      </c>
      <c r="J30" s="141">
        <v>463.27859495060375</v>
      </c>
      <c r="K30" s="142">
        <f>'Detail Calculation exclude debt'!Q30</f>
        <v>13013</v>
      </c>
      <c r="L30" s="142">
        <f t="shared" si="1"/>
        <v>13013</v>
      </c>
      <c r="M30" s="141">
        <f>'Detail Calculation for debt'!O30</f>
        <v>698</v>
      </c>
      <c r="N30" s="141">
        <f t="shared" si="2"/>
        <v>13711</v>
      </c>
    </row>
    <row r="31" spans="1:14" s="2" customFormat="1" ht="16.149999999999999" customHeight="1" x14ac:dyDescent="0.2">
      <c r="A31" s="90" t="s">
        <v>32</v>
      </c>
      <c r="B31" s="90" t="s">
        <v>106</v>
      </c>
      <c r="C31" s="143">
        <v>2573.2162586261902</v>
      </c>
      <c r="D31" s="143">
        <v>566.10757689776187</v>
      </c>
      <c r="E31" s="143">
        <v>154.39297551757144</v>
      </c>
      <c r="F31" s="143">
        <v>3859.8243879392858</v>
      </c>
      <c r="G31" s="143">
        <v>1543.9297551757143</v>
      </c>
      <c r="H31" s="143">
        <v>788</v>
      </c>
      <c r="I31" s="143">
        <v>653.73</v>
      </c>
      <c r="J31" s="143">
        <v>169.39991083370487</v>
      </c>
      <c r="K31" s="144">
        <f>'Detail Calculation exclude debt'!Q31</f>
        <v>4752</v>
      </c>
      <c r="L31" s="144">
        <f t="shared" si="1"/>
        <v>4752</v>
      </c>
      <c r="M31" s="143">
        <f>'Detail Calculation for debt'!O31</f>
        <v>0</v>
      </c>
      <c r="N31" s="143">
        <f t="shared" si="2"/>
        <v>4752</v>
      </c>
    </row>
    <row r="32" spans="1:14" s="2" customFormat="1" ht="16.149999999999999" customHeight="1" x14ac:dyDescent="0.2">
      <c r="A32" s="11" t="s">
        <v>33</v>
      </c>
      <c r="B32" s="11" t="s">
        <v>107</v>
      </c>
      <c r="C32" s="139">
        <v>2196.3969359215798</v>
      </c>
      <c r="D32" s="139">
        <v>483.20732590274747</v>
      </c>
      <c r="E32" s="139">
        <v>131.78381615529477</v>
      </c>
      <c r="F32" s="139">
        <v>3294.5954038823697</v>
      </c>
      <c r="G32" s="139">
        <v>1317.8381615529479</v>
      </c>
      <c r="H32" s="139">
        <v>432</v>
      </c>
      <c r="I32" s="139">
        <v>836.83</v>
      </c>
      <c r="J32" s="139">
        <v>400.59415669578902</v>
      </c>
      <c r="K32" s="140">
        <f>'Detail Calculation exclude debt'!Q32</f>
        <v>4804</v>
      </c>
      <c r="L32" s="140">
        <f t="shared" si="1"/>
        <v>4804</v>
      </c>
      <c r="M32" s="139">
        <f>'Detail Calculation for debt'!O32</f>
        <v>509</v>
      </c>
      <c r="N32" s="139">
        <f t="shared" si="2"/>
        <v>5313</v>
      </c>
    </row>
    <row r="33" spans="1:14" s="2" customFormat="1" ht="16.149999999999999" customHeight="1" x14ac:dyDescent="0.2">
      <c r="A33" s="89" t="s">
        <v>34</v>
      </c>
      <c r="B33" s="89" t="s">
        <v>108</v>
      </c>
      <c r="C33" s="141">
        <v>3140.1486950847293</v>
      </c>
      <c r="D33" s="141">
        <v>690.83271291864048</v>
      </c>
      <c r="E33" s="141">
        <v>188.4089217050838</v>
      </c>
      <c r="F33" s="141">
        <v>4710.2230426270944</v>
      </c>
      <c r="G33" s="141">
        <v>1884.0892170508378</v>
      </c>
      <c r="H33" s="141">
        <v>1243</v>
      </c>
      <c r="I33" s="141">
        <v>693.06</v>
      </c>
      <c r="J33" s="141">
        <v>169.39981916817359</v>
      </c>
      <c r="K33" s="142">
        <f>'Detail Calculation exclude debt'!Q33</f>
        <v>2946</v>
      </c>
      <c r="L33" s="142">
        <f t="shared" si="1"/>
        <v>2946</v>
      </c>
      <c r="M33" s="141">
        <f>'Detail Calculation for debt'!O33</f>
        <v>658</v>
      </c>
      <c r="N33" s="141">
        <f t="shared" si="2"/>
        <v>3604</v>
      </c>
    </row>
    <row r="34" spans="1:14" s="2" customFormat="1" ht="16.149999999999999" customHeight="1" x14ac:dyDescent="0.2">
      <c r="A34" s="89" t="s">
        <v>35</v>
      </c>
      <c r="B34" s="89" t="s">
        <v>109</v>
      </c>
      <c r="C34" s="141">
        <v>2208.8742053815499</v>
      </c>
      <c r="D34" s="141">
        <v>485.95232518394096</v>
      </c>
      <c r="E34" s="141">
        <v>132.53245232289296</v>
      </c>
      <c r="F34" s="141">
        <v>3313.3113080723251</v>
      </c>
      <c r="G34" s="141">
        <v>1325.3245232289298</v>
      </c>
      <c r="H34" s="141">
        <v>414</v>
      </c>
      <c r="I34" s="141">
        <v>694.4</v>
      </c>
      <c r="J34" s="141">
        <v>230.6629023843864</v>
      </c>
      <c r="K34" s="142">
        <f>'Detail Calculation exclude debt'!Q34</f>
        <v>5259</v>
      </c>
      <c r="L34" s="142">
        <f t="shared" si="1"/>
        <v>5259</v>
      </c>
      <c r="M34" s="141">
        <f>'Detail Calculation for debt'!O34</f>
        <v>528</v>
      </c>
      <c r="N34" s="141">
        <f t="shared" si="2"/>
        <v>5787</v>
      </c>
    </row>
    <row r="35" spans="1:14" s="2" customFormat="1" ht="16.149999999999999" customHeight="1" x14ac:dyDescent="0.2">
      <c r="A35" s="89" t="s">
        <v>36</v>
      </c>
      <c r="B35" s="89" t="s">
        <v>110</v>
      </c>
      <c r="C35" s="141">
        <v>2621.0326110849596</v>
      </c>
      <c r="D35" s="141">
        <v>576.6271744386911</v>
      </c>
      <c r="E35" s="141">
        <v>157.26195666509756</v>
      </c>
      <c r="F35" s="141">
        <v>3931.5489166274392</v>
      </c>
      <c r="G35" s="141">
        <v>1572.6195666509761</v>
      </c>
      <c r="H35" s="141">
        <v>736</v>
      </c>
      <c r="I35" s="141">
        <v>754.94999999999993</v>
      </c>
      <c r="J35" s="141">
        <v>169.39988525530694</v>
      </c>
      <c r="K35" s="142">
        <f>'Detail Calculation exclude debt'!Q35</f>
        <v>4287</v>
      </c>
      <c r="L35" s="142">
        <f t="shared" si="1"/>
        <v>4287</v>
      </c>
      <c r="M35" s="141">
        <f>'Detail Calculation for debt'!O35</f>
        <v>719</v>
      </c>
      <c r="N35" s="141">
        <f t="shared" si="2"/>
        <v>5006</v>
      </c>
    </row>
    <row r="36" spans="1:14" s="2" customFormat="1" ht="16.149999999999999" customHeight="1" x14ac:dyDescent="0.2">
      <c r="A36" s="90" t="s">
        <v>37</v>
      </c>
      <c r="B36" s="90" t="s">
        <v>162</v>
      </c>
      <c r="C36" s="143">
        <v>3183.8173503735707</v>
      </c>
      <c r="D36" s="143">
        <v>700.43981708218553</v>
      </c>
      <c r="E36" s="143">
        <v>191.02904102241422</v>
      </c>
      <c r="F36" s="143">
        <v>4775.7260255603551</v>
      </c>
      <c r="G36" s="143">
        <v>1910.2904102241421</v>
      </c>
      <c r="H36" s="143">
        <v>1287</v>
      </c>
      <c r="I36" s="143">
        <v>727.17</v>
      </c>
      <c r="J36" s="143">
        <v>169.40008074283406</v>
      </c>
      <c r="K36" s="144">
        <f>'Detail Calculation exclude debt'!Q36</f>
        <v>3646</v>
      </c>
      <c r="L36" s="144">
        <f t="shared" si="1"/>
        <v>3646</v>
      </c>
      <c r="M36" s="143">
        <f>'Detail Calculation for debt'!O36</f>
        <v>1336</v>
      </c>
      <c r="N36" s="143">
        <f t="shared" si="2"/>
        <v>4982</v>
      </c>
    </row>
    <row r="37" spans="1:14" s="2" customFormat="1" ht="16.149999999999999" customHeight="1" x14ac:dyDescent="0.2">
      <c r="A37" s="11" t="s">
        <v>38</v>
      </c>
      <c r="B37" s="11" t="s">
        <v>111</v>
      </c>
      <c r="C37" s="139">
        <v>2429.6741082538188</v>
      </c>
      <c r="D37" s="139">
        <v>534.5283038158401</v>
      </c>
      <c r="E37" s="139">
        <v>145.78044649522911</v>
      </c>
      <c r="F37" s="139">
        <v>3644.5111623807284</v>
      </c>
      <c r="G37" s="139">
        <v>1457.804464952291</v>
      </c>
      <c r="H37" s="139">
        <v>650</v>
      </c>
      <c r="I37" s="139">
        <v>620.83000000000004</v>
      </c>
      <c r="J37" s="139">
        <v>169.3998385794996</v>
      </c>
      <c r="K37" s="140">
        <f>'Detail Calculation exclude debt'!Q37</f>
        <v>5327</v>
      </c>
      <c r="L37" s="140">
        <f t="shared" si="1"/>
        <v>5327</v>
      </c>
      <c r="M37" s="139">
        <f>'Detail Calculation for debt'!O37</f>
        <v>735</v>
      </c>
      <c r="N37" s="139">
        <f t="shared" si="2"/>
        <v>6062</v>
      </c>
    </row>
    <row r="38" spans="1:14" s="2" customFormat="1" ht="16.149999999999999" customHeight="1" x14ac:dyDescent="0.2">
      <c r="A38" s="89" t="s">
        <v>39</v>
      </c>
      <c r="B38" s="89" t="s">
        <v>112</v>
      </c>
      <c r="C38" s="141">
        <v>3327.985650770675</v>
      </c>
      <c r="D38" s="141">
        <v>732.15684316954844</v>
      </c>
      <c r="E38" s="141">
        <v>199.67913904624046</v>
      </c>
      <c r="F38" s="141">
        <v>4991.9784761560113</v>
      </c>
      <c r="G38" s="141">
        <v>1996.7913904624047</v>
      </c>
      <c r="H38" s="141">
        <v>1222</v>
      </c>
      <c r="I38" s="141">
        <v>559.77</v>
      </c>
      <c r="J38" s="141">
        <v>169.39990577519532</v>
      </c>
      <c r="K38" s="142">
        <f>'Detail Calculation exclude debt'!Q38</f>
        <v>2226</v>
      </c>
      <c r="L38" s="142">
        <f t="shared" si="1"/>
        <v>2226</v>
      </c>
      <c r="M38" s="141">
        <f>'Detail Calculation for debt'!O38</f>
        <v>411</v>
      </c>
      <c r="N38" s="141">
        <f t="shared" si="2"/>
        <v>2637</v>
      </c>
    </row>
    <row r="39" spans="1:14" s="2" customFormat="1" ht="16.149999999999999" customHeight="1" x14ac:dyDescent="0.2">
      <c r="A39" s="89" t="s">
        <v>40</v>
      </c>
      <c r="B39" s="89" t="s">
        <v>113</v>
      </c>
      <c r="C39" s="141">
        <v>2920.3299666160651</v>
      </c>
      <c r="D39" s="141">
        <v>642.47259265553441</v>
      </c>
      <c r="E39" s="141">
        <v>175.21979799696391</v>
      </c>
      <c r="F39" s="141">
        <v>4380.4949499240975</v>
      </c>
      <c r="G39" s="141">
        <v>1752.1979799696389</v>
      </c>
      <c r="H39" s="141">
        <v>1074</v>
      </c>
      <c r="I39" s="141">
        <v>655.31000000000006</v>
      </c>
      <c r="J39" s="141">
        <v>169.39986910994764</v>
      </c>
      <c r="K39" s="142">
        <f>'Detail Calculation exclude debt'!Q39</f>
        <v>2241</v>
      </c>
      <c r="L39" s="142">
        <f t="shared" ref="L39:L70" si="3">K39</f>
        <v>2241</v>
      </c>
      <c r="M39" s="141">
        <f>'Detail Calculation for debt'!O39</f>
        <v>1736</v>
      </c>
      <c r="N39" s="141">
        <f t="shared" si="2"/>
        <v>3977</v>
      </c>
    </row>
    <row r="40" spans="1:14" s="2" customFormat="1" ht="16.149999999999999" customHeight="1" x14ac:dyDescent="0.2">
      <c r="A40" s="89" t="s">
        <v>41</v>
      </c>
      <c r="B40" s="89" t="s">
        <v>114</v>
      </c>
      <c r="C40" s="141">
        <v>3219.2298000801879</v>
      </c>
      <c r="D40" s="141">
        <v>708.23055601764145</v>
      </c>
      <c r="E40" s="141">
        <v>193.15378800481128</v>
      </c>
      <c r="F40" s="141">
        <v>4828.8447001202821</v>
      </c>
      <c r="G40" s="141">
        <v>1931.5378800481124</v>
      </c>
      <c r="H40" s="141">
        <v>1265</v>
      </c>
      <c r="I40" s="141">
        <v>644.11000000000013</v>
      </c>
      <c r="J40" s="141">
        <v>169.39989192110241</v>
      </c>
      <c r="K40" s="142">
        <f>'Detail Calculation exclude debt'!Q40</f>
        <v>2828</v>
      </c>
      <c r="L40" s="142">
        <f t="shared" si="3"/>
        <v>2828</v>
      </c>
      <c r="M40" s="141">
        <f>'Detail Calculation for debt'!O40</f>
        <v>398</v>
      </c>
      <c r="N40" s="141">
        <f t="shared" si="2"/>
        <v>3226</v>
      </c>
    </row>
    <row r="41" spans="1:14" s="2" customFormat="1" ht="16.149999999999999" customHeight="1" x14ac:dyDescent="0.2">
      <c r="A41" s="90" t="s">
        <v>42</v>
      </c>
      <c r="B41" s="90" t="s">
        <v>115</v>
      </c>
      <c r="C41" s="143">
        <v>2769.8038958148181</v>
      </c>
      <c r="D41" s="143">
        <v>609.35685707926007</v>
      </c>
      <c r="E41" s="143">
        <v>166.18823374888908</v>
      </c>
      <c r="F41" s="143">
        <v>4154.7058437222277</v>
      </c>
      <c r="G41" s="143">
        <v>1661.8823374888907</v>
      </c>
      <c r="H41" s="143">
        <v>917</v>
      </c>
      <c r="I41" s="143">
        <v>537.96</v>
      </c>
      <c r="J41" s="143">
        <v>169.39993104637131</v>
      </c>
      <c r="K41" s="144">
        <f>'Detail Calculation exclude debt'!Q41</f>
        <v>4063</v>
      </c>
      <c r="L41" s="144">
        <f t="shared" si="3"/>
        <v>4063</v>
      </c>
      <c r="M41" s="143">
        <f>'Detail Calculation for debt'!O41</f>
        <v>345</v>
      </c>
      <c r="N41" s="143">
        <f t="shared" si="2"/>
        <v>4408</v>
      </c>
    </row>
    <row r="42" spans="1:14" s="2" customFormat="1" ht="16.149999999999999" customHeight="1" x14ac:dyDescent="0.2">
      <c r="A42" s="11" t="s">
        <v>43</v>
      </c>
      <c r="B42" s="11" t="s">
        <v>84</v>
      </c>
      <c r="C42" s="139">
        <v>2109.1405255064433</v>
      </c>
      <c r="D42" s="139">
        <v>464.01091561141754</v>
      </c>
      <c r="E42" s="139">
        <v>126.54843153038659</v>
      </c>
      <c r="F42" s="139">
        <v>3163.7107882596647</v>
      </c>
      <c r="G42" s="139">
        <v>1265.484315303866</v>
      </c>
      <c r="H42" s="139">
        <v>366</v>
      </c>
      <c r="I42" s="139">
        <v>746.03</v>
      </c>
      <c r="J42" s="139">
        <v>169.39989221815046</v>
      </c>
      <c r="K42" s="140">
        <f>'Detail Calculation exclude debt'!Q42</f>
        <v>5702</v>
      </c>
      <c r="L42" s="140">
        <f t="shared" si="3"/>
        <v>5702</v>
      </c>
      <c r="M42" s="139">
        <f>'Detail Calculation for debt'!O42</f>
        <v>886</v>
      </c>
      <c r="N42" s="139">
        <f t="shared" si="2"/>
        <v>6588</v>
      </c>
    </row>
    <row r="43" spans="1:14" s="2" customFormat="1" ht="16.149999999999999" customHeight="1" x14ac:dyDescent="0.2">
      <c r="A43" s="89" t="s">
        <v>44</v>
      </c>
      <c r="B43" s="89" t="s">
        <v>116</v>
      </c>
      <c r="C43" s="141">
        <v>3151.882535810686</v>
      </c>
      <c r="D43" s="141">
        <v>693.41415787835092</v>
      </c>
      <c r="E43" s="141">
        <v>189.11295214864117</v>
      </c>
      <c r="F43" s="141">
        <v>4727.823803716029</v>
      </c>
      <c r="G43" s="141">
        <v>1891.1295214864115</v>
      </c>
      <c r="H43" s="141">
        <v>1210</v>
      </c>
      <c r="I43" s="141">
        <v>653.61</v>
      </c>
      <c r="J43" s="141">
        <v>169.39989367357788</v>
      </c>
      <c r="K43" s="142">
        <f>'Detail Calculation exclude debt'!Q43</f>
        <v>3056</v>
      </c>
      <c r="L43" s="142">
        <f t="shared" si="3"/>
        <v>3056</v>
      </c>
      <c r="M43" s="141">
        <f>'Detail Calculation for debt'!O43</f>
        <v>906</v>
      </c>
      <c r="N43" s="141">
        <f t="shared" si="2"/>
        <v>3962</v>
      </c>
    </row>
    <row r="44" spans="1:14" s="2" customFormat="1" ht="16.149999999999999" customHeight="1" x14ac:dyDescent="0.2">
      <c r="A44" s="89" t="s">
        <v>45</v>
      </c>
      <c r="B44" s="89" t="s">
        <v>117</v>
      </c>
      <c r="C44" s="141">
        <v>1003.7500055184549</v>
      </c>
      <c r="D44" s="141">
        <v>220.82500121406008</v>
      </c>
      <c r="E44" s="141">
        <v>60.225000331107282</v>
      </c>
      <c r="F44" s="141">
        <v>1505.6250082776824</v>
      </c>
      <c r="G44" s="141">
        <v>602.25000331107287</v>
      </c>
      <c r="H44" s="141">
        <v>0</v>
      </c>
      <c r="I44" s="141">
        <v>829.92000000000007</v>
      </c>
      <c r="J44" s="141">
        <v>423.48264335304708</v>
      </c>
      <c r="K44" s="142">
        <f>'Detail Calculation exclude debt'!Q44</f>
        <v>10963</v>
      </c>
      <c r="L44" s="142">
        <f t="shared" si="3"/>
        <v>10963</v>
      </c>
      <c r="M44" s="141">
        <f>'Detail Calculation for debt'!O44</f>
        <v>0</v>
      </c>
      <c r="N44" s="141">
        <f t="shared" si="2"/>
        <v>10963</v>
      </c>
    </row>
    <row r="45" spans="1:14" s="2" customFormat="1" ht="16.149999999999999" customHeight="1" x14ac:dyDescent="0.2">
      <c r="A45" s="89" t="s">
        <v>46</v>
      </c>
      <c r="B45" s="89" t="s">
        <v>118</v>
      </c>
      <c r="C45" s="141">
        <v>1670.6950488697696</v>
      </c>
      <c r="D45" s="141">
        <v>367.55291075134926</v>
      </c>
      <c r="E45" s="141">
        <v>100.24170293218617</v>
      </c>
      <c r="F45" s="141">
        <v>2506.0425733046545</v>
      </c>
      <c r="G45" s="141">
        <v>1002.4170293218617</v>
      </c>
      <c r="H45" s="141">
        <v>0</v>
      </c>
      <c r="I45" s="141">
        <v>779.66</v>
      </c>
      <c r="J45" s="141">
        <v>293.42131398013748</v>
      </c>
      <c r="K45" s="142">
        <f>'Detail Calculation exclude debt'!Q45</f>
        <v>5628</v>
      </c>
      <c r="L45" s="142">
        <f t="shared" si="3"/>
        <v>5628</v>
      </c>
      <c r="M45" s="141">
        <f>'Detail Calculation for debt'!O45</f>
        <v>0</v>
      </c>
      <c r="N45" s="141">
        <f t="shared" si="2"/>
        <v>5628</v>
      </c>
    </row>
    <row r="46" spans="1:14" s="2" customFormat="1" ht="16.149999999999999" customHeight="1" x14ac:dyDescent="0.2">
      <c r="A46" s="90" t="s">
        <v>47</v>
      </c>
      <c r="B46" s="90" t="s">
        <v>119</v>
      </c>
      <c r="C46" s="143">
        <v>2974.0308564341449</v>
      </c>
      <c r="D46" s="143">
        <v>654.28678841551198</v>
      </c>
      <c r="E46" s="143">
        <v>178.44185138604871</v>
      </c>
      <c r="F46" s="143">
        <v>4461.0462846512182</v>
      </c>
      <c r="G46" s="143">
        <v>1784.4185138604873</v>
      </c>
      <c r="H46" s="143">
        <v>1064</v>
      </c>
      <c r="I46" s="143">
        <v>700.2700000000001</v>
      </c>
      <c r="J46" s="143">
        <v>169.3999091940976</v>
      </c>
      <c r="K46" s="144">
        <f>'Detail Calculation exclude debt'!Q46</f>
        <v>3801</v>
      </c>
      <c r="L46" s="144">
        <f t="shared" si="3"/>
        <v>3801</v>
      </c>
      <c r="M46" s="143">
        <f>'Detail Calculation for debt'!O46</f>
        <v>396</v>
      </c>
      <c r="N46" s="143">
        <f t="shared" si="2"/>
        <v>4197</v>
      </c>
    </row>
    <row r="47" spans="1:14" s="2" customFormat="1" ht="16.149999999999999" customHeight="1" x14ac:dyDescent="0.2">
      <c r="A47" s="11" t="s">
        <v>48</v>
      </c>
      <c r="B47" s="11" t="s">
        <v>120</v>
      </c>
      <c r="C47" s="139">
        <v>1686.253436793723</v>
      </c>
      <c r="D47" s="139">
        <v>370.97575609461904</v>
      </c>
      <c r="E47" s="139">
        <v>101.17520620762335</v>
      </c>
      <c r="F47" s="139">
        <v>2529.3801551905844</v>
      </c>
      <c r="G47" s="139">
        <v>1011.7520620762338</v>
      </c>
      <c r="H47" s="139">
        <v>5</v>
      </c>
      <c r="I47" s="139">
        <v>886.22</v>
      </c>
      <c r="J47" s="139">
        <v>169.39985538684022</v>
      </c>
      <c r="K47" s="140">
        <f>'Detail Calculation exclude debt'!Q47</f>
        <v>11199</v>
      </c>
      <c r="L47" s="140">
        <f t="shared" si="3"/>
        <v>11199</v>
      </c>
      <c r="M47" s="139">
        <f>'Detail Calculation for debt'!O47</f>
        <v>1632</v>
      </c>
      <c r="N47" s="139">
        <f t="shared" si="2"/>
        <v>12831</v>
      </c>
    </row>
    <row r="48" spans="1:14" s="2" customFormat="1" ht="16.149999999999999" customHeight="1" x14ac:dyDescent="0.2">
      <c r="A48" s="89" t="s">
        <v>49</v>
      </c>
      <c r="B48" s="89" t="s">
        <v>121</v>
      </c>
      <c r="C48" s="141">
        <v>2621.4146905280695</v>
      </c>
      <c r="D48" s="141">
        <v>576.71123191617517</v>
      </c>
      <c r="E48" s="141">
        <v>157.28488143168417</v>
      </c>
      <c r="F48" s="141">
        <v>3932.1220357921043</v>
      </c>
      <c r="G48" s="141">
        <v>1572.8488143168413</v>
      </c>
      <c r="H48" s="141">
        <v>845</v>
      </c>
      <c r="I48" s="141">
        <v>534.28</v>
      </c>
      <c r="J48" s="141">
        <v>169.39978173881411</v>
      </c>
      <c r="K48" s="142">
        <f>'Detail Calculation exclude debt'!Q48</f>
        <v>3775</v>
      </c>
      <c r="L48" s="142">
        <f t="shared" si="3"/>
        <v>3775</v>
      </c>
      <c r="M48" s="141">
        <f>'Detail Calculation for debt'!O48</f>
        <v>1027</v>
      </c>
      <c r="N48" s="141">
        <f t="shared" si="2"/>
        <v>4802</v>
      </c>
    </row>
    <row r="49" spans="1:14" s="2" customFormat="1" ht="16.149999999999999" customHeight="1" x14ac:dyDescent="0.2">
      <c r="A49" s="89" t="s">
        <v>50</v>
      </c>
      <c r="B49" s="89" t="s">
        <v>122</v>
      </c>
      <c r="C49" s="141">
        <v>3113.3174254114469</v>
      </c>
      <c r="D49" s="141">
        <v>684.92983359051823</v>
      </c>
      <c r="E49" s="141">
        <v>186.79904552468682</v>
      </c>
      <c r="F49" s="141">
        <v>4669.9761381171702</v>
      </c>
      <c r="G49" s="141">
        <v>1867.9904552468679</v>
      </c>
      <c r="H49" s="141">
        <v>1272</v>
      </c>
      <c r="I49" s="141">
        <v>574.6099999999999</v>
      </c>
      <c r="J49" s="141">
        <v>169.39990150209309</v>
      </c>
      <c r="K49" s="142">
        <f>'Detail Calculation exclude debt'!Q49</f>
        <v>3560</v>
      </c>
      <c r="L49" s="142">
        <f t="shared" si="3"/>
        <v>3560</v>
      </c>
      <c r="M49" s="141">
        <f>'Detail Calculation for debt'!O49</f>
        <v>820</v>
      </c>
      <c r="N49" s="141">
        <f t="shared" si="2"/>
        <v>4380</v>
      </c>
    </row>
    <row r="50" spans="1:14" s="2" customFormat="1" ht="16.149999999999999" customHeight="1" x14ac:dyDescent="0.2">
      <c r="A50" s="89" t="s">
        <v>51</v>
      </c>
      <c r="B50" s="89" t="s">
        <v>123</v>
      </c>
      <c r="C50" s="141">
        <v>2945.6201210411</v>
      </c>
      <c r="D50" s="141">
        <v>648.03642662904201</v>
      </c>
      <c r="E50" s="141">
        <v>176.73720726246603</v>
      </c>
      <c r="F50" s="141">
        <v>4418.43018156165</v>
      </c>
      <c r="G50" s="141">
        <v>1767.3720726246599</v>
      </c>
      <c r="H50" s="141">
        <v>1017</v>
      </c>
      <c r="I50" s="141">
        <v>663.16000000000008</v>
      </c>
      <c r="J50" s="141">
        <v>169.39983844911146</v>
      </c>
      <c r="K50" s="142">
        <f>'Detail Calculation exclude debt'!Q50</f>
        <v>3791</v>
      </c>
      <c r="L50" s="142">
        <f t="shared" si="3"/>
        <v>3791</v>
      </c>
      <c r="M50" s="141">
        <f>'Detail Calculation for debt'!O50</f>
        <v>0</v>
      </c>
      <c r="N50" s="141">
        <f t="shared" si="2"/>
        <v>3791</v>
      </c>
    </row>
    <row r="51" spans="1:14" s="2" customFormat="1" ht="16.149999999999999" customHeight="1" x14ac:dyDescent="0.2">
      <c r="A51" s="90" t="s">
        <v>52</v>
      </c>
      <c r="B51" s="90" t="s">
        <v>124</v>
      </c>
      <c r="C51" s="143">
        <v>1465.7318678793561</v>
      </c>
      <c r="D51" s="143">
        <v>322.46101093345834</v>
      </c>
      <c r="E51" s="143">
        <v>87.94391207276135</v>
      </c>
      <c r="F51" s="143">
        <v>2198.5978018190344</v>
      </c>
      <c r="G51" s="143">
        <v>879.43912072761373</v>
      </c>
      <c r="H51" s="143">
        <v>0</v>
      </c>
      <c r="I51" s="143">
        <v>753.96000000000015</v>
      </c>
      <c r="J51" s="143">
        <v>408.05277213972869</v>
      </c>
      <c r="K51" s="144">
        <f>'Detail Calculation exclude debt'!Q51</f>
        <v>12883</v>
      </c>
      <c r="L51" s="144">
        <f t="shared" si="3"/>
        <v>12883</v>
      </c>
      <c r="M51" s="143">
        <f>'Detail Calculation for debt'!O51</f>
        <v>1453</v>
      </c>
      <c r="N51" s="143">
        <f t="shared" si="2"/>
        <v>14336</v>
      </c>
    </row>
    <row r="52" spans="1:14" s="2" customFormat="1" ht="16.149999999999999" customHeight="1" x14ac:dyDescent="0.2">
      <c r="A52" s="11" t="s">
        <v>53</v>
      </c>
      <c r="B52" s="11" t="s">
        <v>125</v>
      </c>
      <c r="C52" s="139">
        <v>3386.7458027958114</v>
      </c>
      <c r="D52" s="139">
        <v>745.08407661507852</v>
      </c>
      <c r="E52" s="139">
        <v>203.20474816774868</v>
      </c>
      <c r="F52" s="139">
        <v>5080.1187041937164</v>
      </c>
      <c r="G52" s="139">
        <v>2032.0474816774863</v>
      </c>
      <c r="H52" s="139">
        <v>1387</v>
      </c>
      <c r="I52" s="139">
        <v>728.06</v>
      </c>
      <c r="J52" s="139">
        <v>169.4</v>
      </c>
      <c r="K52" s="140">
        <f>'Detail Calculation exclude debt'!Q52</f>
        <v>1756</v>
      </c>
      <c r="L52" s="140">
        <f t="shared" si="3"/>
        <v>1756</v>
      </c>
      <c r="M52" s="139">
        <f>'Detail Calculation for debt'!O52</f>
        <v>1228</v>
      </c>
      <c r="N52" s="139">
        <f t="shared" si="2"/>
        <v>2984</v>
      </c>
    </row>
    <row r="53" spans="1:14" s="2" customFormat="1" ht="16.149999999999999" customHeight="1" x14ac:dyDescent="0.2">
      <c r="A53" s="89" t="s">
        <v>54</v>
      </c>
      <c r="B53" s="89" t="s">
        <v>126</v>
      </c>
      <c r="C53" s="141">
        <v>1367.024347460615</v>
      </c>
      <c r="D53" s="141">
        <v>300.74535644133522</v>
      </c>
      <c r="E53" s="141">
        <v>82.021460847636888</v>
      </c>
      <c r="F53" s="141">
        <v>2050.536521190922</v>
      </c>
      <c r="G53" s="141">
        <v>820.21460847636888</v>
      </c>
      <c r="H53" s="141">
        <v>0</v>
      </c>
      <c r="I53" s="141">
        <v>910.76</v>
      </c>
      <c r="J53" s="141">
        <v>398.00899128968814</v>
      </c>
      <c r="K53" s="142">
        <f>'Detail Calculation exclude debt'!Q53</f>
        <v>13410</v>
      </c>
      <c r="L53" s="142">
        <f t="shared" si="3"/>
        <v>13410</v>
      </c>
      <c r="M53" s="141">
        <f>'Detail Calculation for debt'!O53</f>
        <v>1658</v>
      </c>
      <c r="N53" s="141">
        <f t="shared" si="2"/>
        <v>15068</v>
      </c>
    </row>
    <row r="54" spans="1:14" s="2" customFormat="1" ht="16.149999999999999" customHeight="1" x14ac:dyDescent="0.2">
      <c r="A54" s="89" t="s">
        <v>55</v>
      </c>
      <c r="B54" s="89" t="s">
        <v>127</v>
      </c>
      <c r="C54" s="141">
        <v>2415.5599052566981</v>
      </c>
      <c r="D54" s="141">
        <v>531.42317915647345</v>
      </c>
      <c r="E54" s="141">
        <v>144.93359431540185</v>
      </c>
      <c r="F54" s="141">
        <v>3623.3398578850465</v>
      </c>
      <c r="G54" s="141">
        <v>1449.3359431540189</v>
      </c>
      <c r="H54" s="141">
        <v>640</v>
      </c>
      <c r="I54" s="141">
        <v>871.07</v>
      </c>
      <c r="J54" s="141">
        <v>169.39982862039417</v>
      </c>
      <c r="K54" s="142">
        <f>'Detail Calculation exclude debt'!Q54</f>
        <v>5928</v>
      </c>
      <c r="L54" s="142">
        <f t="shared" si="3"/>
        <v>5928</v>
      </c>
      <c r="M54" s="141">
        <f>'Detail Calculation for debt'!O54</f>
        <v>1280</v>
      </c>
      <c r="N54" s="141">
        <f t="shared" si="2"/>
        <v>7208</v>
      </c>
    </row>
    <row r="55" spans="1:14" s="2" customFormat="1" ht="16.149999999999999" customHeight="1" x14ac:dyDescent="0.2">
      <c r="A55" s="89" t="s">
        <v>56</v>
      </c>
      <c r="B55" s="89" t="s">
        <v>128</v>
      </c>
      <c r="C55" s="141">
        <v>3029.7636248947388</v>
      </c>
      <c r="D55" s="141">
        <v>666.54799747684262</v>
      </c>
      <c r="E55" s="141">
        <v>181.78581749368436</v>
      </c>
      <c r="F55" s="141">
        <v>4544.6454373421093</v>
      </c>
      <c r="G55" s="141">
        <v>1817.8581749368434</v>
      </c>
      <c r="H55" s="141">
        <v>787</v>
      </c>
      <c r="I55" s="141">
        <v>574.43999999999994</v>
      </c>
      <c r="J55" s="141">
        <v>169.39987982574732</v>
      </c>
      <c r="K55" s="142">
        <f>'Detail Calculation exclude debt'!Q55</f>
        <v>2796</v>
      </c>
      <c r="L55" s="142">
        <f t="shared" si="3"/>
        <v>2796</v>
      </c>
      <c r="M55" s="141">
        <f>'Detail Calculation for debt'!O55</f>
        <v>0</v>
      </c>
      <c r="N55" s="141">
        <f t="shared" si="2"/>
        <v>2796</v>
      </c>
    </row>
    <row r="56" spans="1:14" s="2" customFormat="1" ht="16.149999999999999" customHeight="1" x14ac:dyDescent="0.2">
      <c r="A56" s="90" t="s">
        <v>57</v>
      </c>
      <c r="B56" s="90" t="s">
        <v>129</v>
      </c>
      <c r="C56" s="143">
        <v>2894.532843775999</v>
      </c>
      <c r="D56" s="143">
        <v>636.79722563071971</v>
      </c>
      <c r="E56" s="143">
        <v>173.67197062655993</v>
      </c>
      <c r="F56" s="143">
        <v>4341.799265663999</v>
      </c>
      <c r="G56" s="143">
        <v>1736.7197062655994</v>
      </c>
      <c r="H56" s="143">
        <v>989</v>
      </c>
      <c r="I56" s="143">
        <v>634.46</v>
      </c>
      <c r="J56" s="143">
        <v>169.39989413788541</v>
      </c>
      <c r="K56" s="144">
        <f>'Detail Calculation exclude debt'!Q56</f>
        <v>2772</v>
      </c>
      <c r="L56" s="144">
        <f t="shared" si="3"/>
        <v>2772</v>
      </c>
      <c r="M56" s="143">
        <f>'Detail Calculation for debt'!O56</f>
        <v>1055</v>
      </c>
      <c r="N56" s="143">
        <f t="shared" si="2"/>
        <v>3827</v>
      </c>
    </row>
    <row r="57" spans="1:14" s="2" customFormat="1" ht="16.149999999999999" customHeight="1" x14ac:dyDescent="0.2">
      <c r="A57" s="11" t="s">
        <v>58</v>
      </c>
      <c r="B57" s="11" t="s">
        <v>130</v>
      </c>
      <c r="C57" s="139">
        <v>2779.0412206250144</v>
      </c>
      <c r="D57" s="139">
        <v>611.38906853750325</v>
      </c>
      <c r="E57" s="139">
        <v>166.74247323750089</v>
      </c>
      <c r="F57" s="139">
        <v>4168.5618309375222</v>
      </c>
      <c r="G57" s="139">
        <v>1667.4247323750087</v>
      </c>
      <c r="H57" s="139">
        <v>957</v>
      </c>
      <c r="I57" s="139">
        <v>706.66</v>
      </c>
      <c r="J57" s="139">
        <v>169.39985486211901</v>
      </c>
      <c r="K57" s="140">
        <f>'Detail Calculation exclude debt'!Q57</f>
        <v>4116</v>
      </c>
      <c r="L57" s="140">
        <f t="shared" si="3"/>
        <v>4116</v>
      </c>
      <c r="M57" s="139">
        <f>'Detail Calculation for debt'!O57</f>
        <v>432</v>
      </c>
      <c r="N57" s="139">
        <f t="shared" si="2"/>
        <v>4548</v>
      </c>
    </row>
    <row r="58" spans="1:14" s="2" customFormat="1" ht="16.149999999999999" customHeight="1" x14ac:dyDescent="0.2">
      <c r="A58" s="89" t="s">
        <v>59</v>
      </c>
      <c r="B58" s="89" t="s">
        <v>131</v>
      </c>
      <c r="C58" s="141">
        <v>2775.2798333470696</v>
      </c>
      <c r="D58" s="141">
        <v>610.56156333635522</v>
      </c>
      <c r="E58" s="141">
        <v>166.5167900008241</v>
      </c>
      <c r="F58" s="141">
        <v>4162.9197500206037</v>
      </c>
      <c r="G58" s="141">
        <v>1665.1679000082415</v>
      </c>
      <c r="H58" s="141">
        <v>939</v>
      </c>
      <c r="I58" s="141">
        <v>658.37</v>
      </c>
      <c r="J58" s="141">
        <v>169.39988864733019</v>
      </c>
      <c r="K58" s="142">
        <f>'Detail Calculation exclude debt'!Q58</f>
        <v>5265</v>
      </c>
      <c r="L58" s="142">
        <f t="shared" si="3"/>
        <v>5265</v>
      </c>
      <c r="M58" s="141">
        <f>'Detail Calculation for debt'!O58</f>
        <v>831</v>
      </c>
      <c r="N58" s="141">
        <f t="shared" si="2"/>
        <v>6096</v>
      </c>
    </row>
    <row r="59" spans="1:14" s="2" customFormat="1" ht="16.149999999999999" customHeight="1" x14ac:dyDescent="0.2">
      <c r="A59" s="89" t="s">
        <v>60</v>
      </c>
      <c r="B59" s="89" t="s">
        <v>132</v>
      </c>
      <c r="C59" s="141">
        <v>3083.0533529059203</v>
      </c>
      <c r="D59" s="141">
        <v>678.2717376393025</v>
      </c>
      <c r="E59" s="141">
        <v>184.98320117435523</v>
      </c>
      <c r="F59" s="141">
        <v>4624.5800293588809</v>
      </c>
      <c r="G59" s="141">
        <v>1849.8320117435521</v>
      </c>
      <c r="H59" s="141">
        <v>808</v>
      </c>
      <c r="I59" s="141">
        <v>689.74</v>
      </c>
      <c r="J59" s="141">
        <v>169.39991786025976</v>
      </c>
      <c r="K59" s="142">
        <f>'Detail Calculation exclude debt'!Q59</f>
        <v>2596</v>
      </c>
      <c r="L59" s="142">
        <f t="shared" si="3"/>
        <v>2596</v>
      </c>
      <c r="M59" s="141">
        <f>'Detail Calculation for debt'!O59</f>
        <v>97</v>
      </c>
      <c r="N59" s="141">
        <f t="shared" si="2"/>
        <v>2693</v>
      </c>
    </row>
    <row r="60" spans="1:14" s="2" customFormat="1" ht="16.149999999999999" customHeight="1" x14ac:dyDescent="0.2">
      <c r="A60" s="89" t="s">
        <v>61</v>
      </c>
      <c r="B60" s="89" t="s">
        <v>133</v>
      </c>
      <c r="C60" s="141">
        <v>2577.2782125063359</v>
      </c>
      <c r="D60" s="141">
        <v>567.00120675139397</v>
      </c>
      <c r="E60" s="141">
        <v>154.63669275038015</v>
      </c>
      <c r="F60" s="141">
        <v>3865.9173187595043</v>
      </c>
      <c r="G60" s="141">
        <v>1546.3669275038017</v>
      </c>
      <c r="H60" s="141">
        <v>915</v>
      </c>
      <c r="I60" s="141">
        <v>951.45</v>
      </c>
      <c r="J60" s="141">
        <v>169.3991769547325</v>
      </c>
      <c r="K60" s="142">
        <f>'Detail Calculation exclude debt'!Q60</f>
        <v>6300</v>
      </c>
      <c r="L60" s="142">
        <f t="shared" si="3"/>
        <v>6300</v>
      </c>
      <c r="M60" s="141">
        <f>'Detail Calculation for debt'!O60</f>
        <v>0</v>
      </c>
      <c r="N60" s="141">
        <f t="shared" si="2"/>
        <v>6300</v>
      </c>
    </row>
    <row r="61" spans="1:14" s="2" customFormat="1" ht="16.149999999999999" customHeight="1" x14ac:dyDescent="0.2">
      <c r="A61" s="90" t="s">
        <v>62</v>
      </c>
      <c r="B61" s="90" t="s">
        <v>134</v>
      </c>
      <c r="C61" s="143">
        <v>2699.8502491488894</v>
      </c>
      <c r="D61" s="143">
        <v>593.96705481275569</v>
      </c>
      <c r="E61" s="143">
        <v>161.99101494893338</v>
      </c>
      <c r="F61" s="143">
        <v>4049.7753737233338</v>
      </c>
      <c r="G61" s="143">
        <v>1619.9101494893337</v>
      </c>
      <c r="H61" s="143">
        <v>830</v>
      </c>
      <c r="I61" s="143">
        <v>795.14</v>
      </c>
      <c r="J61" s="143">
        <v>169.39988063264698</v>
      </c>
      <c r="K61" s="144">
        <f>'Detail Calculation exclude debt'!Q61</f>
        <v>3978</v>
      </c>
      <c r="L61" s="144">
        <f t="shared" si="3"/>
        <v>3978</v>
      </c>
      <c r="M61" s="143">
        <f>'Detail Calculation for debt'!O61</f>
        <v>0</v>
      </c>
      <c r="N61" s="143">
        <f t="shared" si="2"/>
        <v>3978</v>
      </c>
    </row>
    <row r="62" spans="1:14" s="2" customFormat="1" ht="16.149999999999999" customHeight="1" x14ac:dyDescent="0.2">
      <c r="A62" s="11" t="s">
        <v>63</v>
      </c>
      <c r="B62" s="11" t="s">
        <v>135</v>
      </c>
      <c r="C62" s="139">
        <v>3083.3126441282175</v>
      </c>
      <c r="D62" s="139">
        <v>678.328781708208</v>
      </c>
      <c r="E62" s="139">
        <v>184.99875864769305</v>
      </c>
      <c r="F62" s="139">
        <v>4624.9689661923267</v>
      </c>
      <c r="G62" s="139">
        <v>1849.9875864769308</v>
      </c>
      <c r="H62" s="139">
        <v>1244</v>
      </c>
      <c r="I62" s="139">
        <v>614.66000000000008</v>
      </c>
      <c r="J62" s="139">
        <v>169.4</v>
      </c>
      <c r="K62" s="140">
        <f>'Detail Calculation exclude debt'!Q62</f>
        <v>3423</v>
      </c>
      <c r="L62" s="140">
        <f t="shared" si="3"/>
        <v>3423</v>
      </c>
      <c r="M62" s="139">
        <f>'Detail Calculation for debt'!O62</f>
        <v>794</v>
      </c>
      <c r="N62" s="139">
        <f t="shared" si="2"/>
        <v>4217</v>
      </c>
    </row>
    <row r="63" spans="1:14" s="2" customFormat="1" ht="16.149999999999999" customHeight="1" x14ac:dyDescent="0.2">
      <c r="A63" s="89" t="s">
        <v>64</v>
      </c>
      <c r="B63" s="89" t="s">
        <v>136</v>
      </c>
      <c r="C63" s="141">
        <v>3102.1275790419945</v>
      </c>
      <c r="D63" s="141">
        <v>682.46806738923874</v>
      </c>
      <c r="E63" s="141">
        <v>186.12765474251967</v>
      </c>
      <c r="F63" s="141">
        <v>4653.1913685629916</v>
      </c>
      <c r="G63" s="141">
        <v>1861.2765474251967</v>
      </c>
      <c r="H63" s="141">
        <v>857</v>
      </c>
      <c r="I63" s="141">
        <v>764.51</v>
      </c>
      <c r="J63" s="141">
        <v>169.39993523316062</v>
      </c>
      <c r="K63" s="142">
        <f>'Detail Calculation exclude debt'!Q63</f>
        <v>2601</v>
      </c>
      <c r="L63" s="142">
        <f t="shared" si="3"/>
        <v>2601</v>
      </c>
      <c r="M63" s="141">
        <f>'Detail Calculation for debt'!O63</f>
        <v>0</v>
      </c>
      <c r="N63" s="141">
        <f t="shared" si="2"/>
        <v>2601</v>
      </c>
    </row>
    <row r="64" spans="1:14" s="2" customFormat="1" ht="16.149999999999999" customHeight="1" x14ac:dyDescent="0.2">
      <c r="A64" s="89" t="s">
        <v>65</v>
      </c>
      <c r="B64" s="89" t="s">
        <v>137</v>
      </c>
      <c r="C64" s="141">
        <v>3409.6731671662214</v>
      </c>
      <c r="D64" s="141">
        <v>750.12809677656878</v>
      </c>
      <c r="E64" s="141">
        <v>204.5803900299733</v>
      </c>
      <c r="F64" s="141">
        <v>5114.5097507493319</v>
      </c>
      <c r="G64" s="141">
        <v>2045.803900299733</v>
      </c>
      <c r="H64" s="141">
        <v>1167</v>
      </c>
      <c r="I64" s="141">
        <v>697.04</v>
      </c>
      <c r="J64" s="141">
        <v>169.39992573338284</v>
      </c>
      <c r="K64" s="142">
        <f>'Detail Calculation exclude debt'!Q64</f>
        <v>1924</v>
      </c>
      <c r="L64" s="142">
        <f t="shared" si="3"/>
        <v>1924</v>
      </c>
      <c r="M64" s="141">
        <f>'Detail Calculation for debt'!O64</f>
        <v>481</v>
      </c>
      <c r="N64" s="141">
        <f t="shared" si="2"/>
        <v>2405</v>
      </c>
    </row>
    <row r="65" spans="1:14" s="2" customFormat="1" ht="16.149999999999999" customHeight="1" x14ac:dyDescent="0.2">
      <c r="A65" s="89" t="s">
        <v>66</v>
      </c>
      <c r="B65" s="89" t="s">
        <v>138</v>
      </c>
      <c r="C65" s="141">
        <v>3588.6280502736904</v>
      </c>
      <c r="D65" s="141">
        <v>789.4981710602118</v>
      </c>
      <c r="E65" s="141">
        <v>215.31768301642143</v>
      </c>
      <c r="F65" s="141">
        <v>5382.9420754105349</v>
      </c>
      <c r="G65" s="141">
        <v>2153.1768301642142</v>
      </c>
      <c r="H65" s="141">
        <v>737</v>
      </c>
      <c r="I65" s="141">
        <v>689.52</v>
      </c>
      <c r="J65" s="141">
        <v>169.39996026226902</v>
      </c>
      <c r="K65" s="142">
        <f>'Detail Calculation exclude debt'!Q65</f>
        <v>1366</v>
      </c>
      <c r="L65" s="142">
        <f t="shared" si="3"/>
        <v>1366</v>
      </c>
      <c r="M65" s="141">
        <f>'Detail Calculation for debt'!O65</f>
        <v>208</v>
      </c>
      <c r="N65" s="141">
        <f t="shared" si="2"/>
        <v>1574</v>
      </c>
    </row>
    <row r="66" spans="1:14" s="2" customFormat="1" ht="16.149999999999999" customHeight="1" x14ac:dyDescent="0.2">
      <c r="A66" s="90" t="s">
        <v>67</v>
      </c>
      <c r="B66" s="90" t="s">
        <v>139</v>
      </c>
      <c r="C66" s="143">
        <v>2962.4963404667069</v>
      </c>
      <c r="D66" s="143">
        <v>651.74919490267541</v>
      </c>
      <c r="E66" s="143">
        <v>177.74978042800237</v>
      </c>
      <c r="F66" s="143">
        <v>4443.7445107000594</v>
      </c>
      <c r="G66" s="143">
        <v>1777.497804280024</v>
      </c>
      <c r="H66" s="143">
        <v>1103</v>
      </c>
      <c r="I66" s="143">
        <v>594.04</v>
      </c>
      <c r="J66" s="143">
        <v>169.39986604152713</v>
      </c>
      <c r="K66" s="144">
        <f>'Detail Calculation exclude debt'!Q66</f>
        <v>3346</v>
      </c>
      <c r="L66" s="144">
        <f t="shared" si="3"/>
        <v>3346</v>
      </c>
      <c r="M66" s="143">
        <f>'Detail Calculation for debt'!O66</f>
        <v>893</v>
      </c>
      <c r="N66" s="143">
        <f t="shared" si="2"/>
        <v>4239</v>
      </c>
    </row>
    <row r="67" spans="1:14" s="2" customFormat="1" ht="16.149999999999999" customHeight="1" x14ac:dyDescent="0.2">
      <c r="A67" s="11" t="s">
        <v>68</v>
      </c>
      <c r="B67" s="11" t="s">
        <v>140</v>
      </c>
      <c r="C67" s="139">
        <v>1779.7947162343278</v>
      </c>
      <c r="D67" s="139">
        <v>391.55483757155218</v>
      </c>
      <c r="E67" s="139">
        <v>106.78768297405969</v>
      </c>
      <c r="F67" s="139">
        <v>2669.692074351492</v>
      </c>
      <c r="G67" s="139">
        <v>1067.8768297405968</v>
      </c>
      <c r="H67" s="139">
        <v>87</v>
      </c>
      <c r="I67" s="139">
        <v>833.70999999999992</v>
      </c>
      <c r="J67" s="139">
        <v>169.39988998899889</v>
      </c>
      <c r="K67" s="140">
        <f>'Detail Calculation exclude debt'!Q67</f>
        <v>8998</v>
      </c>
      <c r="L67" s="140">
        <f t="shared" si="3"/>
        <v>8998</v>
      </c>
      <c r="M67" s="139">
        <f>'Detail Calculation for debt'!O67</f>
        <v>1843</v>
      </c>
      <c r="N67" s="139">
        <f t="shared" si="2"/>
        <v>10841</v>
      </c>
    </row>
    <row r="68" spans="1:14" s="2" customFormat="1" ht="16.149999999999999" customHeight="1" x14ac:dyDescent="0.2">
      <c r="A68" s="89" t="s">
        <v>69</v>
      </c>
      <c r="B68" s="89" t="s">
        <v>141</v>
      </c>
      <c r="C68" s="141">
        <v>3359.6440852771948</v>
      </c>
      <c r="D68" s="141">
        <v>739.12169876098289</v>
      </c>
      <c r="E68" s="141">
        <v>201.57864511663166</v>
      </c>
      <c r="F68" s="141">
        <v>5039.4661279157926</v>
      </c>
      <c r="G68" s="141">
        <v>2015.7864511663165</v>
      </c>
      <c r="H68" s="141">
        <v>876</v>
      </c>
      <c r="I68" s="141">
        <v>516.08000000000004</v>
      </c>
      <c r="J68" s="141">
        <v>169.39979705733131</v>
      </c>
      <c r="K68" s="142">
        <f>'Detail Calculation exclude debt'!Q68</f>
        <v>2314</v>
      </c>
      <c r="L68" s="142">
        <f t="shared" si="3"/>
        <v>2314</v>
      </c>
      <c r="M68" s="141">
        <f>'Detail Calculation for debt'!O68</f>
        <v>0</v>
      </c>
      <c r="N68" s="141">
        <f t="shared" si="2"/>
        <v>2314</v>
      </c>
    </row>
    <row r="69" spans="1:14" s="2" customFormat="1" ht="16.149999999999999" customHeight="1" x14ac:dyDescent="0.2">
      <c r="A69" s="89" t="s">
        <v>70</v>
      </c>
      <c r="B69" s="89" t="s">
        <v>142</v>
      </c>
      <c r="C69" s="141">
        <v>2061.3793221245082</v>
      </c>
      <c r="D69" s="141">
        <v>453.50345086739173</v>
      </c>
      <c r="E69" s="141">
        <v>123.68275932747046</v>
      </c>
      <c r="F69" s="141">
        <v>3092.0689831867621</v>
      </c>
      <c r="G69" s="141">
        <v>1236.8275932747047</v>
      </c>
      <c r="H69" s="141">
        <v>341</v>
      </c>
      <c r="I69" s="141">
        <v>756.79</v>
      </c>
      <c r="J69" s="141">
        <v>421.43478260869563</v>
      </c>
      <c r="K69" s="142">
        <f>'Detail Calculation exclude debt'!Q69</f>
        <v>9585</v>
      </c>
      <c r="L69" s="142">
        <f t="shared" si="3"/>
        <v>9585</v>
      </c>
      <c r="M69" s="141">
        <f>'Detail Calculation for debt'!O69</f>
        <v>-5</v>
      </c>
      <c r="N69" s="141">
        <f t="shared" si="2"/>
        <v>9580</v>
      </c>
    </row>
    <row r="70" spans="1:14" s="2" customFormat="1" ht="16.149999999999999" customHeight="1" x14ac:dyDescent="0.2">
      <c r="A70" s="89" t="s">
        <v>71</v>
      </c>
      <c r="B70" s="89" t="s">
        <v>143</v>
      </c>
      <c r="C70" s="141">
        <v>3202.4190101585973</v>
      </c>
      <c r="D70" s="141">
        <v>704.53218223489137</v>
      </c>
      <c r="E70" s="141">
        <v>192.14514060951581</v>
      </c>
      <c r="F70" s="141">
        <v>4803.6285152378969</v>
      </c>
      <c r="G70" s="141">
        <v>1921.4514060951583</v>
      </c>
      <c r="H70" s="141">
        <v>1240</v>
      </c>
      <c r="I70" s="141">
        <v>592.66</v>
      </c>
      <c r="J70" s="141">
        <v>169.3999044433827</v>
      </c>
      <c r="K70" s="142">
        <f>'Detail Calculation exclude debt'!Q70</f>
        <v>2943</v>
      </c>
      <c r="L70" s="142">
        <f t="shared" si="3"/>
        <v>2943</v>
      </c>
      <c r="M70" s="141">
        <f>'Detail Calculation for debt'!O70</f>
        <v>523</v>
      </c>
      <c r="N70" s="141">
        <f t="shared" si="2"/>
        <v>3466</v>
      </c>
    </row>
    <row r="71" spans="1:14" s="2" customFormat="1" ht="16.149999999999999" customHeight="1" x14ac:dyDescent="0.2">
      <c r="A71" s="90" t="s">
        <v>72</v>
      </c>
      <c r="B71" s="90" t="s">
        <v>144</v>
      </c>
      <c r="C71" s="143">
        <v>2626.3564285250668</v>
      </c>
      <c r="D71" s="143">
        <v>577.79841427551469</v>
      </c>
      <c r="E71" s="143">
        <v>157.581385711504</v>
      </c>
      <c r="F71" s="143">
        <v>3939.5346427875998</v>
      </c>
      <c r="G71" s="143">
        <v>1575.8138571150398</v>
      </c>
      <c r="H71" s="143">
        <v>836</v>
      </c>
      <c r="I71" s="143">
        <v>829.12</v>
      </c>
      <c r="J71" s="143">
        <v>169.39987413467588</v>
      </c>
      <c r="K71" s="144">
        <f>'Detail Calculation exclude debt'!Q71</f>
        <v>5035</v>
      </c>
      <c r="L71" s="144">
        <f t="shared" ref="L71:L76" si="4">K71</f>
        <v>5035</v>
      </c>
      <c r="M71" s="143">
        <f>'Detail Calculation for debt'!O71</f>
        <v>395</v>
      </c>
      <c r="N71" s="143">
        <f t="shared" si="2"/>
        <v>5430</v>
      </c>
    </row>
    <row r="72" spans="1:14" s="2" customFormat="1" ht="16.149999999999999" customHeight="1" x14ac:dyDescent="0.2">
      <c r="A72" s="89" t="s">
        <v>73</v>
      </c>
      <c r="B72" s="89" t="s">
        <v>145</v>
      </c>
      <c r="C72" s="139">
        <v>2978.4963884929684</v>
      </c>
      <c r="D72" s="139">
        <v>655.26920546845304</v>
      </c>
      <c r="E72" s="139">
        <v>178.70978330957811</v>
      </c>
      <c r="F72" s="139">
        <v>4467.7445827394531</v>
      </c>
      <c r="G72" s="139">
        <v>1787.097833095781</v>
      </c>
      <c r="H72" s="139">
        <v>1348</v>
      </c>
      <c r="I72" s="139">
        <v>730.06</v>
      </c>
      <c r="J72" s="139">
        <v>169.39968487394958</v>
      </c>
      <c r="K72" s="140">
        <f>'Detail Calculation exclude debt'!Q72</f>
        <v>4441</v>
      </c>
      <c r="L72" s="140">
        <f t="shared" si="4"/>
        <v>4441</v>
      </c>
      <c r="M72" s="139">
        <f>'Detail Calculation for debt'!O72</f>
        <v>0</v>
      </c>
      <c r="N72" s="139">
        <f>L72+M72</f>
        <v>4441</v>
      </c>
    </row>
    <row r="73" spans="1:14" s="2" customFormat="1" ht="16.149999999999999" customHeight="1" x14ac:dyDescent="0.2">
      <c r="A73" s="89" t="s">
        <v>74</v>
      </c>
      <c r="B73" s="89" t="s">
        <v>146</v>
      </c>
      <c r="C73" s="141">
        <v>2932.618619073261</v>
      </c>
      <c r="D73" s="141">
        <v>645.17609619611733</v>
      </c>
      <c r="E73" s="141">
        <v>175.95711714439565</v>
      </c>
      <c r="F73" s="141">
        <v>4398.9279286098908</v>
      </c>
      <c r="G73" s="141">
        <v>1759.5711714439565</v>
      </c>
      <c r="H73" s="141">
        <v>1017</v>
      </c>
      <c r="I73" s="141">
        <v>715.61</v>
      </c>
      <c r="J73" s="141">
        <v>169.39985272459498</v>
      </c>
      <c r="K73" s="142">
        <f>'Detail Calculation exclude debt'!Q73</f>
        <v>4161</v>
      </c>
      <c r="L73" s="142">
        <f t="shared" si="4"/>
        <v>4161</v>
      </c>
      <c r="M73" s="141">
        <f>'Detail Calculation for debt'!O73</f>
        <v>1880</v>
      </c>
      <c r="N73" s="141">
        <f>L73+M73</f>
        <v>6041</v>
      </c>
    </row>
    <row r="74" spans="1:14" s="2" customFormat="1" ht="16.149999999999999" customHeight="1" x14ac:dyDescent="0.2">
      <c r="A74" s="89" t="s">
        <v>75</v>
      </c>
      <c r="B74" s="89" t="s">
        <v>147</v>
      </c>
      <c r="C74" s="141">
        <v>3291.3178197524294</v>
      </c>
      <c r="D74" s="141">
        <v>724.08992034553432</v>
      </c>
      <c r="E74" s="141">
        <v>197.47906918514576</v>
      </c>
      <c r="F74" s="141">
        <v>4936.9767296286436</v>
      </c>
      <c r="G74" s="141">
        <v>1974.7906918514573</v>
      </c>
      <c r="H74" s="141">
        <v>1324</v>
      </c>
      <c r="I74" s="141">
        <v>798.7</v>
      </c>
      <c r="J74" s="141">
        <v>169.4</v>
      </c>
      <c r="K74" s="142">
        <f>'Detail Calculation exclude debt'!Q74</f>
        <v>3066</v>
      </c>
      <c r="L74" s="142">
        <f t="shared" si="4"/>
        <v>3066</v>
      </c>
      <c r="M74" s="141">
        <f>'Detail Calculation for debt'!O74</f>
        <v>0</v>
      </c>
      <c r="N74" s="141">
        <f>L74+M74</f>
        <v>3066</v>
      </c>
    </row>
    <row r="75" spans="1:14" s="2" customFormat="1" ht="16.149999999999999" customHeight="1" x14ac:dyDescent="0.2">
      <c r="A75" s="90" t="s">
        <v>76</v>
      </c>
      <c r="B75" s="90" t="s">
        <v>148</v>
      </c>
      <c r="C75" s="145">
        <v>3293.1300531920097</v>
      </c>
      <c r="D75" s="145">
        <v>724.48861170224222</v>
      </c>
      <c r="E75" s="145">
        <v>197.58780319152058</v>
      </c>
      <c r="F75" s="145">
        <v>4939.6950797880154</v>
      </c>
      <c r="G75" s="145">
        <v>1975.8780319152058</v>
      </c>
      <c r="H75" s="145">
        <v>1314</v>
      </c>
      <c r="I75" s="145">
        <v>705.67</v>
      </c>
      <c r="J75" s="145">
        <v>169.39987271955877</v>
      </c>
      <c r="K75" s="146">
        <f>'Detail Calculation exclude debt'!Q75</f>
        <v>2676</v>
      </c>
      <c r="L75" s="146">
        <f t="shared" si="4"/>
        <v>2676</v>
      </c>
      <c r="M75" s="145">
        <f>'Detail Calculation for debt'!O75</f>
        <v>1153</v>
      </c>
      <c r="N75" s="145">
        <f>L75+M75</f>
        <v>3829</v>
      </c>
    </row>
    <row r="76" spans="1:14" s="147" customFormat="1" ht="16.149999999999999" customHeight="1" x14ac:dyDescent="0.2">
      <c r="A76" s="3"/>
      <c r="B76" s="3" t="s">
        <v>150</v>
      </c>
      <c r="C76" s="4">
        <v>2608.8614340953504</v>
      </c>
      <c r="D76" s="4">
        <v>569.60967937788098</v>
      </c>
      <c r="E76" s="4">
        <v>158.62710748085348</v>
      </c>
      <c r="F76" s="4">
        <v>3935.2023104669443</v>
      </c>
      <c r="G76" s="4">
        <v>1525.492171506211</v>
      </c>
      <c r="H76" s="4">
        <v>728</v>
      </c>
      <c r="I76" s="4"/>
      <c r="J76" s="4">
        <v>212.75038027391469</v>
      </c>
      <c r="K76" s="4">
        <f>'Detail Calculation exclude debt'!Q76</f>
        <v>4780</v>
      </c>
      <c r="L76" s="46">
        <f t="shared" si="4"/>
        <v>4780</v>
      </c>
      <c r="M76" s="4">
        <f>'Detail Calculation for debt'!O76</f>
        <v>643</v>
      </c>
      <c r="N76" s="4">
        <f>L76+M76</f>
        <v>5423</v>
      </c>
    </row>
    <row r="77" spans="1:14" customFormat="1" ht="8.2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4" s="2" customFormat="1" ht="17.45" customHeight="1" x14ac:dyDescent="0.2">
      <c r="A78" s="5"/>
      <c r="C78" s="10" t="s">
        <v>81</v>
      </c>
      <c r="D78" s="10"/>
      <c r="E78" s="10"/>
      <c r="F78" s="10"/>
      <c r="G78" s="10"/>
      <c r="H78" s="10"/>
      <c r="I78" s="10"/>
      <c r="J78" s="10"/>
      <c r="K78" s="47" t="s">
        <v>7</v>
      </c>
      <c r="L78" s="6"/>
      <c r="M78" s="6"/>
      <c r="N78" s="6"/>
    </row>
    <row r="79" spans="1:14" s="2" customFormat="1" ht="16.149999999999999" customHeight="1" x14ac:dyDescent="0.2">
      <c r="A79" s="5"/>
      <c r="C79" s="7"/>
      <c r="D79" s="7"/>
      <c r="E79" s="7"/>
      <c r="F79" s="7"/>
      <c r="G79" s="7"/>
      <c r="H79" s="7"/>
      <c r="I79" s="7"/>
      <c r="J79" s="7"/>
      <c r="K79" s="47" t="s">
        <v>174</v>
      </c>
      <c r="L79" s="5"/>
      <c r="M79" s="5"/>
      <c r="N79" s="5"/>
    </row>
    <row r="80" spans="1:14" s="2" customFormat="1" ht="16.149999999999999" customHeight="1" x14ac:dyDescent="0.2">
      <c r="A80" s="5"/>
      <c r="C80" s="7"/>
      <c r="D80" s="7"/>
      <c r="E80" s="7"/>
      <c r="F80" s="7"/>
      <c r="G80" s="7"/>
      <c r="H80" s="7"/>
      <c r="I80" s="7"/>
      <c r="J80" s="7"/>
      <c r="K80" s="48" t="s">
        <v>241</v>
      </c>
      <c r="L80" s="5"/>
      <c r="M80" s="5"/>
      <c r="N80" s="5"/>
    </row>
    <row r="81" spans="1:14" s="2" customFormat="1" ht="16.149999999999999" customHeight="1" x14ac:dyDescent="0.2">
      <c r="A81" s="5"/>
      <c r="C81" s="8"/>
      <c r="D81" s="8"/>
      <c r="E81" s="8"/>
      <c r="F81" s="8"/>
      <c r="G81" s="8"/>
      <c r="H81" s="8"/>
      <c r="I81" s="8"/>
      <c r="J81" s="8"/>
      <c r="K81" s="5"/>
      <c r="L81" s="5"/>
      <c r="M81" s="5"/>
      <c r="N81" s="5"/>
    </row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&amp;C&amp;"Arial,Bold"&amp;16FY2019-20 Final Charter School Per Pupil Funding (March 2020)&amp;"Arial,Regular"
&amp;"Arial,Bold"Types 1, 2, 3, 3B, and 4 Charter Schools&amp;"Arial,Regular"&amp;10
&amp;14(These per pupil amounts reflect the  calculations per SB267.)</oddHeader>
  </headerFooter>
  <colBreaks count="1" manualBreakCount="1">
    <brk id="10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80"/>
  <sheetViews>
    <sheetView zoomScaleNormal="100" zoomScaleSheetLayoutView="100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3.42578125" style="43" customWidth="1"/>
    <col min="2" max="2" width="17.85546875" style="13" customWidth="1"/>
    <col min="3" max="3" width="17.5703125" style="13" customWidth="1"/>
    <col min="4" max="4" width="16.5703125" style="13" customWidth="1"/>
    <col min="5" max="5" width="14.28515625" style="13" customWidth="1"/>
    <col min="6" max="6" width="13.7109375" style="13" bestFit="1" customWidth="1"/>
    <col min="7" max="7" width="14.28515625" style="13" customWidth="1"/>
    <col min="8" max="8" width="15.5703125" style="13" bestFit="1" customWidth="1"/>
    <col min="9" max="9" width="10.7109375" style="75" bestFit="1" customWidth="1"/>
    <col min="10" max="10" width="11" style="13" bestFit="1" customWidth="1"/>
    <col min="11" max="11" width="13.5703125" style="13" bestFit="1" customWidth="1"/>
    <col min="12" max="12" width="11.7109375" style="13" bestFit="1" customWidth="1"/>
    <col min="13" max="13" width="10.42578125" style="13" bestFit="1" customWidth="1"/>
    <col min="14" max="14" width="12.42578125" style="13" bestFit="1" customWidth="1"/>
    <col min="15" max="15" width="14.42578125" style="13" bestFit="1" customWidth="1"/>
    <col min="16" max="16" width="12.140625" style="13" bestFit="1" customWidth="1"/>
    <col min="17" max="17" width="10.7109375" style="13" customWidth="1"/>
    <col min="18" max="16384" width="9.140625" style="13"/>
  </cols>
  <sheetData>
    <row r="1" spans="1:20" ht="108" customHeight="1" x14ac:dyDescent="0.2">
      <c r="A1" s="122" t="s">
        <v>0</v>
      </c>
      <c r="B1" s="122" t="s">
        <v>0</v>
      </c>
      <c r="C1" s="33" t="s">
        <v>165</v>
      </c>
      <c r="D1" s="33" t="s">
        <v>166</v>
      </c>
      <c r="E1" s="33" t="s">
        <v>167</v>
      </c>
      <c r="F1" s="28" t="s">
        <v>176</v>
      </c>
      <c r="G1" s="28" t="s">
        <v>175</v>
      </c>
      <c r="H1" s="31" t="s">
        <v>78</v>
      </c>
      <c r="I1" s="33" t="s">
        <v>168</v>
      </c>
      <c r="J1" s="33" t="s">
        <v>173</v>
      </c>
      <c r="K1" s="33" t="s">
        <v>170</v>
      </c>
      <c r="L1" s="33" t="s">
        <v>171</v>
      </c>
      <c r="M1" s="33" t="s">
        <v>172</v>
      </c>
      <c r="N1" s="28" t="s">
        <v>163</v>
      </c>
      <c r="O1" s="31" t="s">
        <v>79</v>
      </c>
      <c r="P1" s="28" t="s">
        <v>203</v>
      </c>
      <c r="Q1" s="32" t="s">
        <v>80</v>
      </c>
      <c r="R1" s="12"/>
      <c r="S1" s="12"/>
      <c r="T1" s="12"/>
    </row>
    <row r="2" spans="1:20" s="77" customFormat="1" ht="13.5" customHeight="1" x14ac:dyDescent="0.2">
      <c r="A2" s="123"/>
      <c r="B2" s="123"/>
      <c r="C2" s="61">
        <v>1</v>
      </c>
      <c r="D2" s="61">
        <f>C2+1</f>
        <v>2</v>
      </c>
      <c r="E2" s="61">
        <f t="shared" ref="E2:Q2" si="0">D2+1</f>
        <v>3</v>
      </c>
      <c r="F2" s="61" t="s">
        <v>236</v>
      </c>
      <c r="G2" s="61" t="s">
        <v>237</v>
      </c>
      <c r="H2" s="61">
        <f>E2+1</f>
        <v>4</v>
      </c>
      <c r="I2" s="61">
        <f t="shared" si="0"/>
        <v>5</v>
      </c>
      <c r="J2" s="61">
        <f t="shared" si="0"/>
        <v>6</v>
      </c>
      <c r="K2" s="61">
        <f t="shared" si="0"/>
        <v>7</v>
      </c>
      <c r="L2" s="61">
        <f t="shared" si="0"/>
        <v>8</v>
      </c>
      <c r="M2" s="61">
        <f t="shared" si="0"/>
        <v>9</v>
      </c>
      <c r="N2" s="61">
        <f t="shared" si="0"/>
        <v>10</v>
      </c>
      <c r="O2" s="61">
        <f t="shared" si="0"/>
        <v>11</v>
      </c>
      <c r="P2" s="61">
        <f t="shared" si="0"/>
        <v>12</v>
      </c>
      <c r="Q2" s="61">
        <f t="shared" si="0"/>
        <v>13</v>
      </c>
      <c r="R2" s="76"/>
      <c r="S2" s="76"/>
      <c r="T2" s="76"/>
    </row>
    <row r="3" spans="1:20" s="77" customFormat="1" hidden="1" x14ac:dyDescent="0.2">
      <c r="A3" s="120"/>
      <c r="B3" s="12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76"/>
      <c r="S3" s="76"/>
      <c r="T3" s="76"/>
    </row>
    <row r="4" spans="1:20" s="77" customFormat="1" hidden="1" x14ac:dyDescent="0.2">
      <c r="A4" s="120"/>
      <c r="B4" s="12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76"/>
      <c r="S4" s="76"/>
      <c r="T4" s="76"/>
    </row>
    <row r="5" spans="1:20" s="77" customFormat="1" hidden="1" x14ac:dyDescent="0.2">
      <c r="A5" s="120"/>
      <c r="B5" s="121"/>
      <c r="C5" s="78"/>
      <c r="D5" s="78"/>
      <c r="E5" s="78"/>
      <c r="F5" s="79"/>
      <c r="G5" s="79"/>
      <c r="H5" s="80"/>
      <c r="I5" s="78"/>
      <c r="J5" s="81"/>
      <c r="K5" s="78"/>
      <c r="L5" s="78"/>
      <c r="M5" s="78"/>
      <c r="N5" s="82"/>
      <c r="O5" s="80"/>
      <c r="P5" s="78"/>
      <c r="Q5" s="78"/>
      <c r="R5" s="76"/>
      <c r="S5" s="76"/>
      <c r="T5" s="76"/>
    </row>
    <row r="6" spans="1:20" s="77" customFormat="1" hidden="1" x14ac:dyDescent="0.2">
      <c r="A6" s="120"/>
      <c r="B6" s="121"/>
      <c r="C6" s="78"/>
      <c r="D6" s="78"/>
      <c r="E6" s="78"/>
      <c r="F6" s="79"/>
      <c r="G6" s="79"/>
      <c r="H6" s="80"/>
      <c r="I6" s="78"/>
      <c r="J6" s="81"/>
      <c r="K6" s="78"/>
      <c r="L6" s="78"/>
      <c r="M6" s="78"/>
      <c r="N6" s="82"/>
      <c r="O6" s="80"/>
      <c r="P6" s="78"/>
      <c r="Q6" s="78"/>
      <c r="R6" s="76"/>
      <c r="S6" s="76"/>
      <c r="T6" s="76"/>
    </row>
    <row r="7" spans="1:20" ht="14.45" customHeight="1" x14ac:dyDescent="0.2">
      <c r="A7" s="62">
        <v>1</v>
      </c>
      <c r="B7" s="63" t="s">
        <v>149</v>
      </c>
      <c r="C7" s="35">
        <v>11764543</v>
      </c>
      <c r="D7" s="35">
        <v>12645302</v>
      </c>
      <c r="E7" s="35">
        <v>479072</v>
      </c>
      <c r="F7" s="35"/>
      <c r="G7" s="35">
        <v>-3523</v>
      </c>
      <c r="H7" s="35">
        <f t="shared" ref="H7:H38" si="1">SUM(C7:G7)</f>
        <v>24885394</v>
      </c>
      <c r="I7" s="35">
        <v>0</v>
      </c>
      <c r="J7" s="36">
        <v>0</v>
      </c>
      <c r="K7" s="35">
        <v>107485</v>
      </c>
      <c r="L7" s="35">
        <v>196398</v>
      </c>
      <c r="M7" s="35">
        <v>873</v>
      </c>
      <c r="N7" s="35">
        <f>SUM(I7:M7)</f>
        <v>304756</v>
      </c>
      <c r="O7" s="35">
        <f>H7-N7</f>
        <v>24580638</v>
      </c>
      <c r="P7" s="83">
        <f>'10.1.19 SIS'!AL7</f>
        <v>9530</v>
      </c>
      <c r="Q7" s="35">
        <f>ROUND(O7/P7,0)</f>
        <v>2579</v>
      </c>
      <c r="R7" s="15"/>
      <c r="S7" s="12"/>
      <c r="T7" s="12"/>
    </row>
    <row r="8" spans="1:20" ht="14.45" customHeight="1" x14ac:dyDescent="0.2">
      <c r="A8" s="62">
        <v>2</v>
      </c>
      <c r="B8" s="63" t="s">
        <v>85</v>
      </c>
      <c r="C8" s="37">
        <v>3674571</v>
      </c>
      <c r="D8" s="37">
        <v>7116432</v>
      </c>
      <c r="E8" s="37">
        <v>1440</v>
      </c>
      <c r="F8" s="37"/>
      <c r="G8" s="38">
        <v>0</v>
      </c>
      <c r="H8" s="37">
        <f t="shared" si="1"/>
        <v>10792443</v>
      </c>
      <c r="I8" s="37">
        <v>0</v>
      </c>
      <c r="J8" s="39">
        <v>0</v>
      </c>
      <c r="K8" s="37">
        <v>110909</v>
      </c>
      <c r="L8" s="37">
        <v>0</v>
      </c>
      <c r="M8" s="37">
        <v>20646</v>
      </c>
      <c r="N8" s="37">
        <f t="shared" ref="N8:N71" si="2">SUM(I8:M8)</f>
        <v>131555</v>
      </c>
      <c r="O8" s="37">
        <f t="shared" ref="O8:O71" si="3">H8-N8</f>
        <v>10660888</v>
      </c>
      <c r="P8" s="84">
        <f>'10.1.19 SIS'!AL8</f>
        <v>4011</v>
      </c>
      <c r="Q8" s="37">
        <f t="shared" ref="Q8:Q71" si="4">ROUND(O8/P8,0)</f>
        <v>2658</v>
      </c>
      <c r="R8" s="12"/>
      <c r="S8" s="12"/>
      <c r="T8" s="12"/>
    </row>
    <row r="9" spans="1:20" ht="14.45" customHeight="1" x14ac:dyDescent="0.2">
      <c r="A9" s="62">
        <v>3</v>
      </c>
      <c r="B9" s="63" t="s">
        <v>86</v>
      </c>
      <c r="C9" s="37">
        <v>62569670</v>
      </c>
      <c r="D9" s="37">
        <v>70144479</v>
      </c>
      <c r="E9" s="37">
        <v>0</v>
      </c>
      <c r="F9" s="37"/>
      <c r="G9" s="38">
        <v>-5559</v>
      </c>
      <c r="H9" s="37">
        <f t="shared" si="1"/>
        <v>132708590</v>
      </c>
      <c r="I9" s="37">
        <v>0</v>
      </c>
      <c r="J9" s="39">
        <v>0</v>
      </c>
      <c r="K9" s="37">
        <v>2023324</v>
      </c>
      <c r="L9" s="37">
        <v>653804</v>
      </c>
      <c r="M9" s="37">
        <v>89457</v>
      </c>
      <c r="N9" s="37">
        <f t="shared" si="2"/>
        <v>2766585</v>
      </c>
      <c r="O9" s="37">
        <f t="shared" si="3"/>
        <v>129942005</v>
      </c>
      <c r="P9" s="84">
        <f>'10.1.19 SIS'!AL9</f>
        <v>22871</v>
      </c>
      <c r="Q9" s="37">
        <f>ROUND(O9/P9,0)</f>
        <v>5682</v>
      </c>
      <c r="R9" s="12"/>
      <c r="S9" s="12"/>
      <c r="T9" s="12"/>
    </row>
    <row r="10" spans="1:20" ht="14.45" customHeight="1" x14ac:dyDescent="0.2">
      <c r="A10" s="62">
        <v>4</v>
      </c>
      <c r="B10" s="63" t="s">
        <v>87</v>
      </c>
      <c r="C10" s="37">
        <v>7912237</v>
      </c>
      <c r="D10" s="37">
        <v>7000918</v>
      </c>
      <c r="E10" s="37">
        <v>5414</v>
      </c>
      <c r="F10" s="37"/>
      <c r="G10" s="38">
        <v>0</v>
      </c>
      <c r="H10" s="37">
        <f t="shared" si="1"/>
        <v>14918569</v>
      </c>
      <c r="I10" s="37">
        <v>0</v>
      </c>
      <c r="J10" s="39">
        <v>0</v>
      </c>
      <c r="K10" s="37">
        <v>257626</v>
      </c>
      <c r="L10" s="37">
        <v>0</v>
      </c>
      <c r="M10" s="37">
        <v>327</v>
      </c>
      <c r="N10" s="37">
        <f t="shared" si="2"/>
        <v>257953</v>
      </c>
      <c r="O10" s="37">
        <f t="shared" si="3"/>
        <v>14660616</v>
      </c>
      <c r="P10" s="84">
        <f>'10.1.19 SIS'!AL10</f>
        <v>3061</v>
      </c>
      <c r="Q10" s="37">
        <f t="shared" si="4"/>
        <v>4789</v>
      </c>
      <c r="R10" s="12"/>
      <c r="S10" s="12"/>
      <c r="T10" s="12"/>
    </row>
    <row r="11" spans="1:20" ht="14.45" customHeight="1" x14ac:dyDescent="0.2">
      <c r="A11" s="64">
        <v>5</v>
      </c>
      <c r="B11" s="65" t="s">
        <v>88</v>
      </c>
      <c r="C11" s="40">
        <v>3520990</v>
      </c>
      <c r="D11" s="40">
        <v>7987577</v>
      </c>
      <c r="E11" s="40">
        <v>172349</v>
      </c>
      <c r="F11" s="40"/>
      <c r="G11" s="41">
        <v>-3861</v>
      </c>
      <c r="H11" s="40">
        <f t="shared" si="1"/>
        <v>11677055</v>
      </c>
      <c r="I11" s="40">
        <v>0</v>
      </c>
      <c r="J11" s="42">
        <v>0</v>
      </c>
      <c r="K11" s="40">
        <v>118374</v>
      </c>
      <c r="L11" s="40">
        <v>0</v>
      </c>
      <c r="M11" s="40">
        <v>4508</v>
      </c>
      <c r="N11" s="40">
        <f t="shared" si="2"/>
        <v>122882</v>
      </c>
      <c r="O11" s="40">
        <f t="shared" si="3"/>
        <v>11554173</v>
      </c>
      <c r="P11" s="85">
        <f>'10.1.19 SIS'!AL11</f>
        <v>5189</v>
      </c>
      <c r="Q11" s="40">
        <f t="shared" si="4"/>
        <v>2227</v>
      </c>
      <c r="R11" s="12"/>
      <c r="S11" s="12"/>
      <c r="T11" s="12"/>
    </row>
    <row r="12" spans="1:20" ht="14.45" customHeight="1" x14ac:dyDescent="0.2">
      <c r="A12" s="62">
        <v>6</v>
      </c>
      <c r="B12" s="63" t="s">
        <v>89</v>
      </c>
      <c r="C12" s="35">
        <v>9643631</v>
      </c>
      <c r="D12" s="35">
        <v>10935838</v>
      </c>
      <c r="E12" s="35">
        <v>13</v>
      </c>
      <c r="F12" s="35"/>
      <c r="G12" s="35">
        <v>-1872</v>
      </c>
      <c r="H12" s="35">
        <f t="shared" si="1"/>
        <v>20577610</v>
      </c>
      <c r="I12" s="35">
        <v>0</v>
      </c>
      <c r="J12" s="36">
        <v>0</v>
      </c>
      <c r="K12" s="35">
        <v>0</v>
      </c>
      <c r="L12" s="35">
        <v>198100</v>
      </c>
      <c r="M12" s="35">
        <v>22950</v>
      </c>
      <c r="N12" s="35">
        <f t="shared" si="2"/>
        <v>221050</v>
      </c>
      <c r="O12" s="35">
        <f t="shared" si="3"/>
        <v>20356560</v>
      </c>
      <c r="P12" s="83">
        <f>'10.1.19 SIS'!AL12</f>
        <v>5790</v>
      </c>
      <c r="Q12" s="35">
        <f t="shared" si="4"/>
        <v>3516</v>
      </c>
      <c r="R12" s="12"/>
      <c r="S12" s="12"/>
      <c r="T12" s="12"/>
    </row>
    <row r="13" spans="1:20" ht="14.45" customHeight="1" x14ac:dyDescent="0.2">
      <c r="A13" s="62">
        <v>7</v>
      </c>
      <c r="B13" s="63" t="s">
        <v>90</v>
      </c>
      <c r="C13" s="37">
        <v>21017936</v>
      </c>
      <c r="D13" s="37">
        <v>4055962</v>
      </c>
      <c r="E13" s="37">
        <v>0</v>
      </c>
      <c r="F13" s="37"/>
      <c r="G13" s="38">
        <v>-5547</v>
      </c>
      <c r="H13" s="37">
        <f t="shared" si="1"/>
        <v>25068351</v>
      </c>
      <c r="I13" s="37">
        <v>0</v>
      </c>
      <c r="J13" s="39">
        <v>0</v>
      </c>
      <c r="K13" s="37">
        <v>1035712</v>
      </c>
      <c r="L13" s="37">
        <v>60840</v>
      </c>
      <c r="M13" s="37">
        <v>9554</v>
      </c>
      <c r="N13" s="37">
        <f t="shared" si="2"/>
        <v>1106106</v>
      </c>
      <c r="O13" s="37">
        <f t="shared" si="3"/>
        <v>23962245</v>
      </c>
      <c r="P13" s="84">
        <f>'10.1.19 SIS'!AL13</f>
        <v>2133</v>
      </c>
      <c r="Q13" s="37">
        <f t="shared" si="4"/>
        <v>11234</v>
      </c>
      <c r="R13" s="12"/>
      <c r="S13" s="12"/>
      <c r="T13" s="12"/>
    </row>
    <row r="14" spans="1:20" ht="14.45" customHeight="1" x14ac:dyDescent="0.2">
      <c r="A14" s="62">
        <v>8</v>
      </c>
      <c r="B14" s="63" t="s">
        <v>91</v>
      </c>
      <c r="C14" s="37">
        <v>51461694</v>
      </c>
      <c r="D14" s="37">
        <v>47264606</v>
      </c>
      <c r="E14" s="37">
        <v>30887</v>
      </c>
      <c r="F14" s="37"/>
      <c r="G14" s="38">
        <v>-9525</v>
      </c>
      <c r="H14" s="37">
        <f t="shared" si="1"/>
        <v>98747662</v>
      </c>
      <c r="I14" s="37">
        <v>0</v>
      </c>
      <c r="J14" s="39">
        <v>0</v>
      </c>
      <c r="K14" s="37">
        <v>1589764</v>
      </c>
      <c r="L14" s="37">
        <v>545221</v>
      </c>
      <c r="M14" s="37">
        <v>98596</v>
      </c>
      <c r="N14" s="37">
        <f t="shared" si="2"/>
        <v>2233581</v>
      </c>
      <c r="O14" s="37">
        <f t="shared" si="3"/>
        <v>96514081</v>
      </c>
      <c r="P14" s="84">
        <f>'10.1.19 SIS'!AL14</f>
        <v>22504</v>
      </c>
      <c r="Q14" s="37">
        <f t="shared" si="4"/>
        <v>4289</v>
      </c>
      <c r="R14" s="12"/>
      <c r="S14" s="12"/>
      <c r="T14" s="12"/>
    </row>
    <row r="15" spans="1:20" ht="14.45" customHeight="1" x14ac:dyDescent="0.2">
      <c r="A15" s="62">
        <v>9</v>
      </c>
      <c r="B15" s="63" t="s">
        <v>82</v>
      </c>
      <c r="C15" s="37">
        <v>103638637</v>
      </c>
      <c r="D15" s="37">
        <v>79578095</v>
      </c>
      <c r="E15" s="37">
        <v>0</v>
      </c>
      <c r="F15" s="37"/>
      <c r="G15" s="38">
        <v>-91620</v>
      </c>
      <c r="H15" s="37">
        <f t="shared" si="1"/>
        <v>183125112</v>
      </c>
      <c r="I15" s="37">
        <v>0</v>
      </c>
      <c r="J15" s="39">
        <v>79523</v>
      </c>
      <c r="K15" s="37">
        <v>2996447</v>
      </c>
      <c r="L15" s="37">
        <v>281414</v>
      </c>
      <c r="M15" s="37">
        <v>188355</v>
      </c>
      <c r="N15" s="37">
        <f t="shared" si="2"/>
        <v>3545739</v>
      </c>
      <c r="O15" s="37">
        <f t="shared" si="3"/>
        <v>179579373</v>
      </c>
      <c r="P15" s="84">
        <f>'10.1.19 SIS'!AL15</f>
        <v>38043</v>
      </c>
      <c r="Q15" s="37">
        <f t="shared" si="4"/>
        <v>4720</v>
      </c>
      <c r="R15" s="12"/>
      <c r="S15" s="12"/>
      <c r="T15" s="12"/>
    </row>
    <row r="16" spans="1:20" ht="14.45" customHeight="1" x14ac:dyDescent="0.2">
      <c r="A16" s="64">
        <v>10</v>
      </c>
      <c r="B16" s="65" t="s">
        <v>92</v>
      </c>
      <c r="C16" s="40">
        <v>40479743</v>
      </c>
      <c r="D16" s="40">
        <v>173057176</v>
      </c>
      <c r="E16" s="40">
        <v>36371</v>
      </c>
      <c r="F16" s="40"/>
      <c r="G16" s="41">
        <v>-60094</v>
      </c>
      <c r="H16" s="40">
        <f t="shared" si="1"/>
        <v>213513196</v>
      </c>
      <c r="I16" s="40">
        <v>0</v>
      </c>
      <c r="J16" s="42">
        <v>0</v>
      </c>
      <c r="K16" s="40">
        <v>1213909</v>
      </c>
      <c r="L16" s="40">
        <v>0</v>
      </c>
      <c r="M16" s="40">
        <v>4908</v>
      </c>
      <c r="N16" s="40">
        <f t="shared" si="2"/>
        <v>1218817</v>
      </c>
      <c r="O16" s="40">
        <f t="shared" si="3"/>
        <v>212294379</v>
      </c>
      <c r="P16" s="85">
        <f>'10.1.19 SIS'!AL16</f>
        <v>32979</v>
      </c>
      <c r="Q16" s="40">
        <f t="shared" si="4"/>
        <v>6437</v>
      </c>
      <c r="R16" s="12"/>
      <c r="S16" s="12"/>
      <c r="T16" s="12"/>
    </row>
    <row r="17" spans="1:20" ht="14.45" customHeight="1" x14ac:dyDescent="0.2">
      <c r="A17" s="62">
        <v>11</v>
      </c>
      <c r="B17" s="63" t="s">
        <v>93</v>
      </c>
      <c r="C17" s="35">
        <v>2419908</v>
      </c>
      <c r="D17" s="35">
        <v>2275194</v>
      </c>
      <c r="E17" s="35">
        <v>13953</v>
      </c>
      <c r="F17" s="35"/>
      <c r="G17" s="35">
        <v>0</v>
      </c>
      <c r="H17" s="35">
        <f t="shared" si="1"/>
        <v>4709055</v>
      </c>
      <c r="I17" s="35">
        <v>0</v>
      </c>
      <c r="J17" s="36">
        <v>0</v>
      </c>
      <c r="K17" s="35">
        <v>83891</v>
      </c>
      <c r="L17" s="35">
        <v>36190</v>
      </c>
      <c r="M17" s="35">
        <v>447</v>
      </c>
      <c r="N17" s="35">
        <f t="shared" si="2"/>
        <v>120528</v>
      </c>
      <c r="O17" s="35">
        <f t="shared" si="3"/>
        <v>4588527</v>
      </c>
      <c r="P17" s="83">
        <f>'10.1.19 SIS'!AL17</f>
        <v>1547</v>
      </c>
      <c r="Q17" s="35">
        <f t="shared" si="4"/>
        <v>2966</v>
      </c>
      <c r="R17" s="12"/>
      <c r="S17" s="12"/>
      <c r="T17" s="12"/>
    </row>
    <row r="18" spans="1:20" ht="14.45" customHeight="1" x14ac:dyDescent="0.2">
      <c r="A18" s="62">
        <v>12</v>
      </c>
      <c r="B18" s="63" t="s">
        <v>94</v>
      </c>
      <c r="C18" s="37">
        <v>9637081</v>
      </c>
      <c r="D18" s="37">
        <v>0</v>
      </c>
      <c r="E18" s="37">
        <v>805474</v>
      </c>
      <c r="F18" s="37"/>
      <c r="G18" s="38">
        <v>0</v>
      </c>
      <c r="H18" s="37">
        <f t="shared" si="1"/>
        <v>10442555</v>
      </c>
      <c r="I18" s="37">
        <v>0</v>
      </c>
      <c r="J18" s="39">
        <v>0</v>
      </c>
      <c r="K18" s="37">
        <v>294441</v>
      </c>
      <c r="L18" s="37">
        <v>0</v>
      </c>
      <c r="M18" s="37">
        <v>197</v>
      </c>
      <c r="N18" s="37">
        <f t="shared" si="2"/>
        <v>294638</v>
      </c>
      <c r="O18" s="37">
        <f t="shared" si="3"/>
        <v>10147917</v>
      </c>
      <c r="P18" s="84">
        <f>'10.1.19 SIS'!AL18</f>
        <v>1295</v>
      </c>
      <c r="Q18" s="37">
        <f t="shared" si="4"/>
        <v>7836</v>
      </c>
      <c r="R18" s="12"/>
      <c r="S18" s="12"/>
      <c r="T18" s="12"/>
    </row>
    <row r="19" spans="1:20" ht="14.45" customHeight="1" x14ac:dyDescent="0.2">
      <c r="A19" s="62">
        <v>13</v>
      </c>
      <c r="B19" s="63" t="s">
        <v>95</v>
      </c>
      <c r="C19" s="37">
        <v>899692</v>
      </c>
      <c r="D19" s="37">
        <v>2635794</v>
      </c>
      <c r="E19" s="37">
        <v>157781</v>
      </c>
      <c r="F19" s="37"/>
      <c r="G19" s="38">
        <v>0</v>
      </c>
      <c r="H19" s="37">
        <f t="shared" si="1"/>
        <v>3693267</v>
      </c>
      <c r="I19" s="37">
        <v>0</v>
      </c>
      <c r="J19" s="39">
        <v>0</v>
      </c>
      <c r="K19" s="37">
        <v>31490</v>
      </c>
      <c r="L19" s="37">
        <v>40000</v>
      </c>
      <c r="M19" s="37">
        <v>429</v>
      </c>
      <c r="N19" s="37">
        <f t="shared" si="2"/>
        <v>71919</v>
      </c>
      <c r="O19" s="37">
        <f t="shared" si="3"/>
        <v>3621348</v>
      </c>
      <c r="P19" s="84">
        <f>'10.1.19 SIS'!AL19</f>
        <v>1220</v>
      </c>
      <c r="Q19" s="37">
        <f t="shared" si="4"/>
        <v>2968</v>
      </c>
      <c r="R19" s="12"/>
      <c r="S19" s="12"/>
      <c r="T19" s="12"/>
    </row>
    <row r="20" spans="1:20" ht="14.45" customHeight="1" x14ac:dyDescent="0.2">
      <c r="A20" s="62">
        <v>14</v>
      </c>
      <c r="B20" s="63" t="s">
        <v>96</v>
      </c>
      <c r="C20" s="37">
        <v>3904436</v>
      </c>
      <c r="D20" s="37">
        <v>2657604</v>
      </c>
      <c r="E20" s="37">
        <v>0</v>
      </c>
      <c r="F20" s="37"/>
      <c r="G20" s="38">
        <v>-2464</v>
      </c>
      <c r="H20" s="37">
        <f t="shared" si="1"/>
        <v>6559576</v>
      </c>
      <c r="I20" s="37">
        <v>0</v>
      </c>
      <c r="J20" s="39">
        <v>0</v>
      </c>
      <c r="K20" s="37">
        <v>133719</v>
      </c>
      <c r="L20" s="37">
        <v>0</v>
      </c>
      <c r="M20" s="37">
        <v>0</v>
      </c>
      <c r="N20" s="37">
        <f t="shared" si="2"/>
        <v>133719</v>
      </c>
      <c r="O20" s="37">
        <f t="shared" si="3"/>
        <v>6425857</v>
      </c>
      <c r="P20" s="84">
        <f>'10.1.19 SIS'!AL20</f>
        <v>1702</v>
      </c>
      <c r="Q20" s="37">
        <f t="shared" si="4"/>
        <v>3775</v>
      </c>
      <c r="R20" s="12"/>
      <c r="S20" s="12"/>
      <c r="T20" s="12"/>
    </row>
    <row r="21" spans="1:20" ht="14.45" customHeight="1" x14ac:dyDescent="0.2">
      <c r="A21" s="64">
        <v>15</v>
      </c>
      <c r="B21" s="65" t="s">
        <v>97</v>
      </c>
      <c r="C21" s="40">
        <v>5426943</v>
      </c>
      <c r="D21" s="40">
        <v>5451884</v>
      </c>
      <c r="E21" s="40">
        <v>83654</v>
      </c>
      <c r="F21" s="40"/>
      <c r="G21" s="41">
        <v>-2984</v>
      </c>
      <c r="H21" s="40">
        <f t="shared" si="1"/>
        <v>10959497</v>
      </c>
      <c r="I21" s="40">
        <v>0</v>
      </c>
      <c r="J21" s="42">
        <v>0</v>
      </c>
      <c r="K21" s="40">
        <v>170651</v>
      </c>
      <c r="L21" s="40">
        <v>0</v>
      </c>
      <c r="M21" s="40">
        <v>1772</v>
      </c>
      <c r="N21" s="40">
        <f t="shared" si="2"/>
        <v>172423</v>
      </c>
      <c r="O21" s="40">
        <f t="shared" si="3"/>
        <v>10787074</v>
      </c>
      <c r="P21" s="85">
        <f>'10.1.19 SIS'!AL21</f>
        <v>3529</v>
      </c>
      <c r="Q21" s="40">
        <f t="shared" si="4"/>
        <v>3057</v>
      </c>
      <c r="R21" s="12"/>
      <c r="S21" s="12"/>
      <c r="T21" s="12"/>
    </row>
    <row r="22" spans="1:20" ht="14.45" customHeight="1" x14ac:dyDescent="0.2">
      <c r="A22" s="62">
        <v>16</v>
      </c>
      <c r="B22" s="63" t="s">
        <v>98</v>
      </c>
      <c r="C22" s="35">
        <v>40036745</v>
      </c>
      <c r="D22" s="35">
        <v>22113816</v>
      </c>
      <c r="E22" s="35">
        <v>539690</v>
      </c>
      <c r="F22" s="35"/>
      <c r="G22" s="35">
        <v>-6644</v>
      </c>
      <c r="H22" s="35">
        <f t="shared" si="1"/>
        <v>62683607</v>
      </c>
      <c r="I22" s="35">
        <v>0</v>
      </c>
      <c r="J22" s="36">
        <v>0</v>
      </c>
      <c r="K22" s="35">
        <v>1619275</v>
      </c>
      <c r="L22" s="35">
        <v>253543</v>
      </c>
      <c r="M22" s="35">
        <v>467</v>
      </c>
      <c r="N22" s="35">
        <f t="shared" si="2"/>
        <v>1873285</v>
      </c>
      <c r="O22" s="35">
        <f t="shared" si="3"/>
        <v>60810322</v>
      </c>
      <c r="P22" s="83">
        <f>'10.1.19 SIS'!AL22</f>
        <v>4801</v>
      </c>
      <c r="Q22" s="35">
        <f t="shared" si="4"/>
        <v>12666</v>
      </c>
      <c r="R22" s="12"/>
      <c r="S22" s="12"/>
      <c r="T22" s="12"/>
    </row>
    <row r="23" spans="1:20" ht="14.45" customHeight="1" x14ac:dyDescent="0.2">
      <c r="A23" s="62">
        <v>17</v>
      </c>
      <c r="B23" s="63" t="s">
        <v>83</v>
      </c>
      <c r="C23" s="37">
        <v>168294581</v>
      </c>
      <c r="D23" s="37">
        <v>138894560</v>
      </c>
      <c r="E23" s="37">
        <v>18705</v>
      </c>
      <c r="F23" s="37"/>
      <c r="G23" s="38">
        <v>-131624</v>
      </c>
      <c r="H23" s="37">
        <f t="shared" si="1"/>
        <v>307076222</v>
      </c>
      <c r="I23" s="37">
        <v>17455</v>
      </c>
      <c r="J23" s="39">
        <v>0</v>
      </c>
      <c r="K23" s="37">
        <v>4556836</v>
      </c>
      <c r="L23" s="37">
        <v>1422864</v>
      </c>
      <c r="M23" s="37">
        <v>19048</v>
      </c>
      <c r="N23" s="37">
        <f t="shared" si="2"/>
        <v>6016203</v>
      </c>
      <c r="O23" s="37">
        <f t="shared" si="3"/>
        <v>301060019</v>
      </c>
      <c r="P23" s="84">
        <f>'10.1.19 SIS'!AL23</f>
        <v>45497</v>
      </c>
      <c r="Q23" s="37">
        <f t="shared" si="4"/>
        <v>6617</v>
      </c>
      <c r="R23" s="12"/>
      <c r="S23" s="12"/>
      <c r="T23" s="12"/>
    </row>
    <row r="24" spans="1:20" ht="14.45" customHeight="1" x14ac:dyDescent="0.2">
      <c r="A24" s="62">
        <v>18</v>
      </c>
      <c r="B24" s="63" t="s">
        <v>99</v>
      </c>
      <c r="C24" s="37">
        <v>789905</v>
      </c>
      <c r="D24" s="37">
        <v>1727954</v>
      </c>
      <c r="E24" s="37">
        <v>0</v>
      </c>
      <c r="F24" s="37"/>
      <c r="G24" s="38">
        <v>-4054</v>
      </c>
      <c r="H24" s="37">
        <f t="shared" si="1"/>
        <v>2513805</v>
      </c>
      <c r="I24" s="37">
        <v>0</v>
      </c>
      <c r="J24" s="39">
        <v>0</v>
      </c>
      <c r="K24" s="37">
        <v>24823</v>
      </c>
      <c r="L24" s="37">
        <v>44546</v>
      </c>
      <c r="M24" s="37">
        <v>0</v>
      </c>
      <c r="N24" s="37">
        <f t="shared" si="2"/>
        <v>69369</v>
      </c>
      <c r="O24" s="37">
        <f t="shared" si="3"/>
        <v>2444436</v>
      </c>
      <c r="P24" s="84">
        <f>'10.1.19 SIS'!AL24</f>
        <v>898</v>
      </c>
      <c r="Q24" s="37">
        <f t="shared" si="4"/>
        <v>2722</v>
      </c>
      <c r="R24" s="12"/>
      <c r="S24" s="12"/>
      <c r="T24" s="12"/>
    </row>
    <row r="25" spans="1:20" ht="14.45" customHeight="1" x14ac:dyDescent="0.2">
      <c r="A25" s="62">
        <v>19</v>
      </c>
      <c r="B25" s="63" t="s">
        <v>100</v>
      </c>
      <c r="C25" s="37">
        <v>3772785</v>
      </c>
      <c r="D25" s="37">
        <v>3825792</v>
      </c>
      <c r="E25" s="37">
        <v>752</v>
      </c>
      <c r="F25" s="37"/>
      <c r="G25" s="38">
        <v>0</v>
      </c>
      <c r="H25" s="37">
        <f t="shared" si="1"/>
        <v>7599329</v>
      </c>
      <c r="I25" s="37">
        <v>0</v>
      </c>
      <c r="J25" s="39">
        <v>0</v>
      </c>
      <c r="K25" s="37">
        <v>0</v>
      </c>
      <c r="L25" s="37">
        <v>0</v>
      </c>
      <c r="M25" s="37">
        <v>657</v>
      </c>
      <c r="N25" s="37">
        <f t="shared" si="2"/>
        <v>657</v>
      </c>
      <c r="O25" s="37">
        <f t="shared" si="3"/>
        <v>7598672</v>
      </c>
      <c r="P25" s="84">
        <f>'10.1.19 SIS'!AL25</f>
        <v>1784</v>
      </c>
      <c r="Q25" s="37">
        <f t="shared" si="4"/>
        <v>4259</v>
      </c>
      <c r="R25" s="12"/>
      <c r="S25" s="12"/>
      <c r="T25" s="12"/>
    </row>
    <row r="26" spans="1:20" ht="14.45" customHeight="1" x14ac:dyDescent="0.2">
      <c r="A26" s="64">
        <v>20</v>
      </c>
      <c r="B26" s="65" t="s">
        <v>101</v>
      </c>
      <c r="C26" s="40">
        <v>6992041</v>
      </c>
      <c r="D26" s="40">
        <v>7429042</v>
      </c>
      <c r="E26" s="40">
        <v>423081</v>
      </c>
      <c r="F26" s="40"/>
      <c r="G26" s="41">
        <v>-8175</v>
      </c>
      <c r="H26" s="40">
        <f t="shared" si="1"/>
        <v>14835989</v>
      </c>
      <c r="I26" s="40">
        <v>0</v>
      </c>
      <c r="J26" s="42">
        <v>0</v>
      </c>
      <c r="K26" s="40">
        <v>224247</v>
      </c>
      <c r="L26" s="40">
        <v>169822</v>
      </c>
      <c r="M26" s="40">
        <v>1443</v>
      </c>
      <c r="N26" s="40">
        <f t="shared" si="2"/>
        <v>395512</v>
      </c>
      <c r="O26" s="40">
        <f t="shared" si="3"/>
        <v>14440477</v>
      </c>
      <c r="P26" s="85">
        <f>'10.1.19 SIS'!AL26</f>
        <v>5564</v>
      </c>
      <c r="Q26" s="40">
        <f t="shared" si="4"/>
        <v>2595</v>
      </c>
      <c r="R26" s="12"/>
      <c r="S26" s="12"/>
      <c r="T26" s="12"/>
    </row>
    <row r="27" spans="1:20" ht="14.45" customHeight="1" x14ac:dyDescent="0.2">
      <c r="A27" s="62">
        <v>21</v>
      </c>
      <c r="B27" s="63" t="s">
        <v>102</v>
      </c>
      <c r="C27" s="35">
        <v>1516364</v>
      </c>
      <c r="D27" s="35">
        <v>3882188</v>
      </c>
      <c r="E27" s="35">
        <v>14919</v>
      </c>
      <c r="F27" s="35"/>
      <c r="G27" s="35">
        <v>-11607</v>
      </c>
      <c r="H27" s="35">
        <f t="shared" si="1"/>
        <v>5401864</v>
      </c>
      <c r="I27" s="35">
        <v>0</v>
      </c>
      <c r="J27" s="36">
        <v>0</v>
      </c>
      <c r="K27" s="35">
        <v>89296</v>
      </c>
      <c r="L27" s="35">
        <v>58069</v>
      </c>
      <c r="M27" s="35">
        <v>647</v>
      </c>
      <c r="N27" s="35">
        <f t="shared" si="2"/>
        <v>148012</v>
      </c>
      <c r="O27" s="35">
        <f t="shared" si="3"/>
        <v>5253852</v>
      </c>
      <c r="P27" s="83">
        <f>'10.1.19 SIS'!AL27</f>
        <v>2900</v>
      </c>
      <c r="Q27" s="35">
        <f t="shared" si="4"/>
        <v>1812</v>
      </c>
      <c r="R27" s="12"/>
      <c r="S27" s="12"/>
      <c r="T27" s="12"/>
    </row>
    <row r="28" spans="1:20" ht="14.45" customHeight="1" x14ac:dyDescent="0.2">
      <c r="A28" s="62">
        <v>22</v>
      </c>
      <c r="B28" s="63" t="s">
        <v>103</v>
      </c>
      <c r="C28" s="37">
        <v>2263677</v>
      </c>
      <c r="D28" s="37">
        <v>1320744</v>
      </c>
      <c r="E28" s="37">
        <v>17050</v>
      </c>
      <c r="F28" s="37"/>
      <c r="G28" s="38">
        <v>-1218</v>
      </c>
      <c r="H28" s="37">
        <f t="shared" si="1"/>
        <v>3600253</v>
      </c>
      <c r="I28" s="37">
        <v>11090</v>
      </c>
      <c r="J28" s="39">
        <v>0</v>
      </c>
      <c r="K28" s="37">
        <v>70287</v>
      </c>
      <c r="L28" s="37">
        <v>32180</v>
      </c>
      <c r="M28" s="37">
        <v>693</v>
      </c>
      <c r="N28" s="37">
        <f t="shared" si="2"/>
        <v>114250</v>
      </c>
      <c r="O28" s="37">
        <f t="shared" si="3"/>
        <v>3486003</v>
      </c>
      <c r="P28" s="84">
        <f>'10.1.19 SIS'!AL28</f>
        <v>2890</v>
      </c>
      <c r="Q28" s="37">
        <f t="shared" si="4"/>
        <v>1206</v>
      </c>
      <c r="R28" s="12"/>
      <c r="S28" s="12"/>
      <c r="T28" s="12"/>
    </row>
    <row r="29" spans="1:20" ht="14.45" customHeight="1" x14ac:dyDescent="0.2">
      <c r="A29" s="62">
        <v>23</v>
      </c>
      <c r="B29" s="63" t="s">
        <v>104</v>
      </c>
      <c r="C29" s="37">
        <v>6791512</v>
      </c>
      <c r="D29" s="37">
        <v>25957369</v>
      </c>
      <c r="E29" s="37">
        <v>136164</v>
      </c>
      <c r="F29" s="37"/>
      <c r="G29" s="38">
        <v>-3869</v>
      </c>
      <c r="H29" s="37">
        <f t="shared" si="1"/>
        <v>32881176</v>
      </c>
      <c r="I29" s="37">
        <v>0</v>
      </c>
      <c r="J29" s="39">
        <v>0</v>
      </c>
      <c r="K29" s="37">
        <v>222548</v>
      </c>
      <c r="L29" s="37">
        <v>140407</v>
      </c>
      <c r="M29" s="37">
        <v>38588</v>
      </c>
      <c r="N29" s="37">
        <f t="shared" si="2"/>
        <v>401543</v>
      </c>
      <c r="O29" s="37">
        <f t="shared" si="3"/>
        <v>32479633</v>
      </c>
      <c r="P29" s="84">
        <f>'10.1.19 SIS'!AL29</f>
        <v>12177</v>
      </c>
      <c r="Q29" s="37">
        <f t="shared" si="4"/>
        <v>2667</v>
      </c>
      <c r="R29" s="12"/>
      <c r="S29" s="12"/>
      <c r="T29" s="12"/>
    </row>
    <row r="30" spans="1:20" ht="14.45" customHeight="1" x14ac:dyDescent="0.2">
      <c r="A30" s="62">
        <v>24</v>
      </c>
      <c r="B30" s="63" t="s">
        <v>105</v>
      </c>
      <c r="C30" s="37">
        <v>31628532</v>
      </c>
      <c r="D30" s="37">
        <v>26063619</v>
      </c>
      <c r="E30" s="37">
        <v>0</v>
      </c>
      <c r="F30" s="37"/>
      <c r="G30" s="38">
        <v>-6091</v>
      </c>
      <c r="H30" s="37">
        <f t="shared" si="1"/>
        <v>57686060</v>
      </c>
      <c r="I30" s="37">
        <v>0</v>
      </c>
      <c r="J30" s="39">
        <v>0</v>
      </c>
      <c r="K30" s="37">
        <v>983297</v>
      </c>
      <c r="L30" s="37">
        <v>0</v>
      </c>
      <c r="M30" s="37">
        <v>3879</v>
      </c>
      <c r="N30" s="37">
        <f t="shared" si="2"/>
        <v>987176</v>
      </c>
      <c r="O30" s="37">
        <f t="shared" si="3"/>
        <v>56698884</v>
      </c>
      <c r="P30" s="84">
        <f>'10.1.19 SIS'!AL30</f>
        <v>4357</v>
      </c>
      <c r="Q30" s="37">
        <f t="shared" si="4"/>
        <v>13013</v>
      </c>
      <c r="R30" s="12"/>
      <c r="S30" s="12"/>
      <c r="T30" s="12"/>
    </row>
    <row r="31" spans="1:20" ht="14.45" customHeight="1" x14ac:dyDescent="0.2">
      <c r="A31" s="64">
        <v>25</v>
      </c>
      <c r="B31" s="65" t="s">
        <v>106</v>
      </c>
      <c r="C31" s="40">
        <v>5765862</v>
      </c>
      <c r="D31" s="40">
        <v>5137992</v>
      </c>
      <c r="E31" s="40">
        <v>0</v>
      </c>
      <c r="F31" s="40"/>
      <c r="G31" s="41">
        <v>-4233</v>
      </c>
      <c r="H31" s="40">
        <f t="shared" si="1"/>
        <v>10899621</v>
      </c>
      <c r="I31" s="40">
        <v>0</v>
      </c>
      <c r="J31" s="42">
        <v>0</v>
      </c>
      <c r="K31" s="40">
        <v>209831</v>
      </c>
      <c r="L31" s="40">
        <v>68127</v>
      </c>
      <c r="M31" s="40">
        <v>30220</v>
      </c>
      <c r="N31" s="40">
        <f t="shared" si="2"/>
        <v>308178</v>
      </c>
      <c r="O31" s="40">
        <f t="shared" si="3"/>
        <v>10591443</v>
      </c>
      <c r="P31" s="85">
        <f>'10.1.19 SIS'!AL31</f>
        <v>2229</v>
      </c>
      <c r="Q31" s="40">
        <f t="shared" si="4"/>
        <v>4752</v>
      </c>
      <c r="R31" s="12"/>
      <c r="S31" s="12"/>
      <c r="T31" s="12"/>
    </row>
    <row r="32" spans="1:20" ht="14.45" customHeight="1" x14ac:dyDescent="0.2">
      <c r="A32" s="62">
        <v>26</v>
      </c>
      <c r="B32" s="63" t="s">
        <v>107</v>
      </c>
      <c r="C32" s="35">
        <v>79841208</v>
      </c>
      <c r="D32" s="35">
        <v>187699984</v>
      </c>
      <c r="E32" s="35">
        <v>121108</v>
      </c>
      <c r="F32" s="35"/>
      <c r="G32" s="35">
        <v>-37544</v>
      </c>
      <c r="H32" s="35">
        <f t="shared" si="1"/>
        <v>267624756</v>
      </c>
      <c r="I32" s="35">
        <v>1022961</v>
      </c>
      <c r="J32" s="36">
        <v>38482</v>
      </c>
      <c r="K32" s="35">
        <v>2495070</v>
      </c>
      <c r="L32" s="35">
        <v>17891099</v>
      </c>
      <c r="M32" s="35">
        <v>169932</v>
      </c>
      <c r="N32" s="35">
        <f t="shared" si="2"/>
        <v>21617544</v>
      </c>
      <c r="O32" s="35">
        <f t="shared" si="3"/>
        <v>246007212</v>
      </c>
      <c r="P32" s="83">
        <f>'10.1.19 SIS'!AL32</f>
        <v>51209</v>
      </c>
      <c r="Q32" s="35">
        <f t="shared" si="4"/>
        <v>4804</v>
      </c>
      <c r="R32" s="12"/>
      <c r="S32" s="12"/>
      <c r="T32" s="12"/>
    </row>
    <row r="33" spans="1:20" ht="14.45" customHeight="1" x14ac:dyDescent="0.2">
      <c r="A33" s="62">
        <v>27</v>
      </c>
      <c r="B33" s="63" t="s">
        <v>108</v>
      </c>
      <c r="C33" s="37">
        <v>6529785</v>
      </c>
      <c r="D33" s="37">
        <v>9978618</v>
      </c>
      <c r="E33" s="37">
        <v>30550</v>
      </c>
      <c r="F33" s="37"/>
      <c r="G33" s="38">
        <v>-1647</v>
      </c>
      <c r="H33" s="37">
        <f t="shared" si="1"/>
        <v>16537306</v>
      </c>
      <c r="I33" s="37">
        <v>0</v>
      </c>
      <c r="J33" s="39">
        <v>0</v>
      </c>
      <c r="K33" s="37">
        <v>199819</v>
      </c>
      <c r="L33" s="37">
        <v>191348</v>
      </c>
      <c r="M33" s="37">
        <v>12278</v>
      </c>
      <c r="N33" s="37">
        <f t="shared" si="2"/>
        <v>403445</v>
      </c>
      <c r="O33" s="37">
        <f t="shared" si="3"/>
        <v>16133861</v>
      </c>
      <c r="P33" s="84">
        <f>'10.1.19 SIS'!AL33</f>
        <v>5477</v>
      </c>
      <c r="Q33" s="37">
        <f t="shared" si="4"/>
        <v>2946</v>
      </c>
      <c r="R33" s="12"/>
      <c r="S33" s="12"/>
      <c r="T33" s="12"/>
    </row>
    <row r="34" spans="1:20" ht="14.45" customHeight="1" x14ac:dyDescent="0.2">
      <c r="A34" s="62">
        <v>28</v>
      </c>
      <c r="B34" s="63" t="s">
        <v>109</v>
      </c>
      <c r="C34" s="37">
        <v>75951013</v>
      </c>
      <c r="D34" s="37">
        <v>100245299</v>
      </c>
      <c r="E34" s="37">
        <v>337298</v>
      </c>
      <c r="F34" s="37"/>
      <c r="G34" s="38">
        <v>-19621</v>
      </c>
      <c r="H34" s="37">
        <f t="shared" si="1"/>
        <v>176513989</v>
      </c>
      <c r="I34" s="37">
        <v>0</v>
      </c>
      <c r="J34" s="39">
        <v>0</v>
      </c>
      <c r="K34" s="37">
        <v>811195</v>
      </c>
      <c r="L34" s="37">
        <v>907893</v>
      </c>
      <c r="M34" s="37">
        <v>19912</v>
      </c>
      <c r="N34" s="37">
        <f t="shared" si="2"/>
        <v>1739000</v>
      </c>
      <c r="O34" s="37">
        <f t="shared" si="3"/>
        <v>174774989</v>
      </c>
      <c r="P34" s="84">
        <f>'10.1.19 SIS'!AL34</f>
        <v>33233</v>
      </c>
      <c r="Q34" s="37">
        <f t="shared" si="4"/>
        <v>5259</v>
      </c>
      <c r="R34" s="12"/>
      <c r="S34" s="12"/>
      <c r="T34" s="12"/>
    </row>
    <row r="35" spans="1:20" ht="14.45" customHeight="1" x14ac:dyDescent="0.2">
      <c r="A35" s="62">
        <v>29</v>
      </c>
      <c r="B35" s="63" t="s">
        <v>110</v>
      </c>
      <c r="C35" s="37">
        <v>31647537</v>
      </c>
      <c r="D35" s="37">
        <v>30084691</v>
      </c>
      <c r="E35" s="37">
        <v>668889</v>
      </c>
      <c r="F35" s="37"/>
      <c r="G35" s="38">
        <v>-11223</v>
      </c>
      <c r="H35" s="37">
        <f t="shared" si="1"/>
        <v>62389894</v>
      </c>
      <c r="I35" s="37">
        <v>0</v>
      </c>
      <c r="J35" s="39">
        <v>0</v>
      </c>
      <c r="K35" s="37">
        <v>964377</v>
      </c>
      <c r="L35" s="37">
        <v>0</v>
      </c>
      <c r="M35" s="37">
        <v>104899</v>
      </c>
      <c r="N35" s="37">
        <f t="shared" si="2"/>
        <v>1069276</v>
      </c>
      <c r="O35" s="37">
        <f t="shared" si="3"/>
        <v>61320618</v>
      </c>
      <c r="P35" s="84">
        <f>'10.1.19 SIS'!AL35</f>
        <v>14303</v>
      </c>
      <c r="Q35" s="37">
        <f t="shared" si="4"/>
        <v>4287</v>
      </c>
      <c r="R35" s="12"/>
      <c r="S35" s="12"/>
      <c r="T35" s="12"/>
    </row>
    <row r="36" spans="1:20" ht="14.45" customHeight="1" x14ac:dyDescent="0.2">
      <c r="A36" s="64">
        <v>30</v>
      </c>
      <c r="B36" s="65" t="s">
        <v>162</v>
      </c>
      <c r="C36" s="40">
        <v>3331308</v>
      </c>
      <c r="D36" s="40">
        <v>6023201</v>
      </c>
      <c r="E36" s="40">
        <v>0</v>
      </c>
      <c r="F36" s="40"/>
      <c r="G36" s="41">
        <v>0</v>
      </c>
      <c r="H36" s="40">
        <f t="shared" si="1"/>
        <v>9354509</v>
      </c>
      <c r="I36" s="40">
        <v>0</v>
      </c>
      <c r="J36" s="42">
        <v>0</v>
      </c>
      <c r="K36" s="40">
        <v>105504</v>
      </c>
      <c r="L36" s="40">
        <v>85843</v>
      </c>
      <c r="M36" s="40">
        <v>0</v>
      </c>
      <c r="N36" s="40">
        <f t="shared" si="2"/>
        <v>191347</v>
      </c>
      <c r="O36" s="40">
        <f t="shared" si="3"/>
        <v>9163162</v>
      </c>
      <c r="P36" s="85">
        <f>'10.1.19 SIS'!AL36</f>
        <v>2513</v>
      </c>
      <c r="Q36" s="40">
        <f t="shared" si="4"/>
        <v>3646</v>
      </c>
      <c r="R36" s="12"/>
      <c r="S36" s="12"/>
      <c r="T36" s="12"/>
    </row>
    <row r="37" spans="1:20" ht="14.45" customHeight="1" x14ac:dyDescent="0.2">
      <c r="A37" s="62">
        <v>31</v>
      </c>
      <c r="B37" s="63" t="s">
        <v>111</v>
      </c>
      <c r="C37" s="35">
        <v>15766364</v>
      </c>
      <c r="D37" s="35">
        <v>17792666</v>
      </c>
      <c r="E37" s="35">
        <v>0</v>
      </c>
      <c r="F37" s="35"/>
      <c r="G37" s="35">
        <v>-8344</v>
      </c>
      <c r="H37" s="35">
        <f t="shared" si="1"/>
        <v>33550686</v>
      </c>
      <c r="I37" s="35">
        <v>0</v>
      </c>
      <c r="J37" s="36">
        <v>0</v>
      </c>
      <c r="K37" s="35">
        <v>477104</v>
      </c>
      <c r="L37" s="35">
        <v>46658</v>
      </c>
      <c r="M37" s="35">
        <v>0</v>
      </c>
      <c r="N37" s="35">
        <f t="shared" si="2"/>
        <v>523762</v>
      </c>
      <c r="O37" s="35">
        <f t="shared" si="3"/>
        <v>33026924</v>
      </c>
      <c r="P37" s="83">
        <f>'10.1.19 SIS'!AL37</f>
        <v>6200</v>
      </c>
      <c r="Q37" s="35">
        <f t="shared" si="4"/>
        <v>5327</v>
      </c>
      <c r="R37" s="12"/>
      <c r="S37" s="12"/>
      <c r="T37" s="12"/>
    </row>
    <row r="38" spans="1:20" ht="14.45" customHeight="1" x14ac:dyDescent="0.2">
      <c r="A38" s="62">
        <v>32</v>
      </c>
      <c r="B38" s="63" t="s">
        <v>112</v>
      </c>
      <c r="C38" s="37">
        <v>9901052</v>
      </c>
      <c r="D38" s="37">
        <v>48232679</v>
      </c>
      <c r="E38" s="37">
        <v>2562</v>
      </c>
      <c r="F38" s="37"/>
      <c r="G38" s="38">
        <v>-2041</v>
      </c>
      <c r="H38" s="37">
        <f t="shared" si="1"/>
        <v>58134252</v>
      </c>
      <c r="I38" s="37">
        <v>0</v>
      </c>
      <c r="J38" s="39">
        <v>0</v>
      </c>
      <c r="K38" s="37">
        <v>368166</v>
      </c>
      <c r="L38" s="37">
        <v>22604</v>
      </c>
      <c r="M38" s="37">
        <v>1210</v>
      </c>
      <c r="N38" s="37">
        <f t="shared" si="2"/>
        <v>391980</v>
      </c>
      <c r="O38" s="37">
        <f t="shared" si="3"/>
        <v>57742272</v>
      </c>
      <c r="P38" s="84">
        <f>'10.1.19 SIS'!AL38</f>
        <v>25944</v>
      </c>
      <c r="Q38" s="37">
        <f t="shared" si="4"/>
        <v>2226</v>
      </c>
      <c r="R38" s="12"/>
      <c r="S38" s="12"/>
      <c r="T38" s="12"/>
    </row>
    <row r="39" spans="1:20" ht="14.45" customHeight="1" x14ac:dyDescent="0.2">
      <c r="A39" s="62">
        <v>33</v>
      </c>
      <c r="B39" s="63" t="s">
        <v>113</v>
      </c>
      <c r="C39" s="37">
        <v>1155757</v>
      </c>
      <c r="D39" s="37">
        <v>2039603</v>
      </c>
      <c r="E39" s="37">
        <v>42794</v>
      </c>
      <c r="F39" s="37"/>
      <c r="G39" s="38">
        <v>-7680</v>
      </c>
      <c r="H39" s="37">
        <f t="shared" ref="H39:H70" si="5">SUM(C39:G39)</f>
        <v>3230474</v>
      </c>
      <c r="I39" s="37">
        <v>0</v>
      </c>
      <c r="J39" s="39">
        <v>0</v>
      </c>
      <c r="K39" s="37">
        <v>32585</v>
      </c>
      <c r="L39" s="37">
        <v>0</v>
      </c>
      <c r="M39" s="37">
        <v>2491</v>
      </c>
      <c r="N39" s="37">
        <f t="shared" si="2"/>
        <v>35076</v>
      </c>
      <c r="O39" s="37">
        <f t="shared" si="3"/>
        <v>3195398</v>
      </c>
      <c r="P39" s="84">
        <f>'10.1.19 SIS'!AL39</f>
        <v>1426</v>
      </c>
      <c r="Q39" s="37">
        <f t="shared" si="4"/>
        <v>2241</v>
      </c>
      <c r="R39" s="12"/>
      <c r="S39" s="12"/>
      <c r="T39" s="12"/>
    </row>
    <row r="40" spans="1:20" ht="14.45" customHeight="1" x14ac:dyDescent="0.2">
      <c r="A40" s="62">
        <v>34</v>
      </c>
      <c r="B40" s="63" t="s">
        <v>114</v>
      </c>
      <c r="C40" s="37">
        <v>4317326</v>
      </c>
      <c r="D40" s="37">
        <v>5989734</v>
      </c>
      <c r="E40" s="37">
        <v>103736</v>
      </c>
      <c r="F40" s="37"/>
      <c r="G40" s="38">
        <v>-4951</v>
      </c>
      <c r="H40" s="37">
        <f t="shared" si="5"/>
        <v>10405845</v>
      </c>
      <c r="I40" s="37">
        <v>14451</v>
      </c>
      <c r="J40" s="39">
        <v>0</v>
      </c>
      <c r="K40" s="37">
        <v>116610</v>
      </c>
      <c r="L40" s="37">
        <v>118597</v>
      </c>
      <c r="M40" s="37">
        <v>4639</v>
      </c>
      <c r="N40" s="37">
        <f t="shared" si="2"/>
        <v>254297</v>
      </c>
      <c r="O40" s="37">
        <f t="shared" si="3"/>
        <v>10151548</v>
      </c>
      <c r="P40" s="84">
        <f>'10.1.19 SIS'!AL40</f>
        <v>3590</v>
      </c>
      <c r="Q40" s="37">
        <f t="shared" si="4"/>
        <v>2828</v>
      </c>
      <c r="R40" s="12"/>
      <c r="S40" s="12"/>
      <c r="T40" s="12"/>
    </row>
    <row r="41" spans="1:20" ht="14.45" customHeight="1" x14ac:dyDescent="0.2">
      <c r="A41" s="64">
        <v>35</v>
      </c>
      <c r="B41" s="65" t="s">
        <v>115</v>
      </c>
      <c r="C41" s="40">
        <v>7118950</v>
      </c>
      <c r="D41" s="40">
        <v>15758220</v>
      </c>
      <c r="E41" s="40">
        <v>704282</v>
      </c>
      <c r="F41" s="40"/>
      <c r="G41" s="41">
        <v>-1859</v>
      </c>
      <c r="H41" s="40">
        <f t="shared" si="5"/>
        <v>23579593</v>
      </c>
      <c r="I41" s="40">
        <v>0</v>
      </c>
      <c r="J41" s="42">
        <v>0</v>
      </c>
      <c r="K41" s="40">
        <v>328742</v>
      </c>
      <c r="L41" s="40">
        <v>206390</v>
      </c>
      <c r="M41" s="40">
        <v>6454</v>
      </c>
      <c r="N41" s="40">
        <f t="shared" si="2"/>
        <v>541586</v>
      </c>
      <c r="O41" s="40">
        <f t="shared" si="3"/>
        <v>23038007</v>
      </c>
      <c r="P41" s="85">
        <f>'10.1.19 SIS'!AL41</f>
        <v>5670</v>
      </c>
      <c r="Q41" s="40">
        <f t="shared" si="4"/>
        <v>4063</v>
      </c>
      <c r="R41" s="12"/>
      <c r="S41" s="12"/>
      <c r="T41" s="12"/>
    </row>
    <row r="42" spans="1:20" ht="14.45" customHeight="1" x14ac:dyDescent="0.2">
      <c r="A42" s="62">
        <v>36</v>
      </c>
      <c r="B42" s="63" t="s">
        <v>158</v>
      </c>
      <c r="C42" s="35">
        <v>154695454</v>
      </c>
      <c r="D42" s="35">
        <v>124868321</v>
      </c>
      <c r="E42" s="35">
        <v>63</v>
      </c>
      <c r="F42" s="130">
        <v>-1629880</v>
      </c>
      <c r="G42" s="35">
        <v>-153536</v>
      </c>
      <c r="H42" s="35">
        <f t="shared" si="5"/>
        <v>277780422</v>
      </c>
      <c r="I42" s="35">
        <v>3106839</v>
      </c>
      <c r="J42" s="36">
        <v>2874305</v>
      </c>
      <c r="K42" s="35">
        <v>2146359</v>
      </c>
      <c r="L42" s="35">
        <v>2212337</v>
      </c>
      <c r="M42" s="35">
        <v>0</v>
      </c>
      <c r="N42" s="35">
        <f t="shared" si="2"/>
        <v>10339840</v>
      </c>
      <c r="O42" s="35">
        <f t="shared" si="3"/>
        <v>267440582</v>
      </c>
      <c r="P42" s="83">
        <f>'10.1.19 SIS'!AL42</f>
        <v>46906</v>
      </c>
      <c r="Q42" s="35">
        <f t="shared" si="4"/>
        <v>5702</v>
      </c>
      <c r="R42" s="12"/>
      <c r="S42" s="12"/>
      <c r="T42" s="12"/>
    </row>
    <row r="43" spans="1:20" ht="14.45" customHeight="1" x14ac:dyDescent="0.2">
      <c r="A43" s="62">
        <v>37</v>
      </c>
      <c r="B43" s="63" t="s">
        <v>116</v>
      </c>
      <c r="C43" s="37">
        <v>21685034</v>
      </c>
      <c r="D43" s="37">
        <v>36511353</v>
      </c>
      <c r="E43" s="37">
        <v>0</v>
      </c>
      <c r="F43" s="37"/>
      <c r="G43" s="38">
        <v>-28351</v>
      </c>
      <c r="H43" s="37">
        <f t="shared" si="5"/>
        <v>58168036</v>
      </c>
      <c r="I43" s="37">
        <v>16710</v>
      </c>
      <c r="J43" s="39">
        <v>0</v>
      </c>
      <c r="K43" s="37">
        <v>634105</v>
      </c>
      <c r="L43" s="37">
        <v>271364</v>
      </c>
      <c r="M43" s="37">
        <v>1912</v>
      </c>
      <c r="N43" s="37">
        <f t="shared" si="2"/>
        <v>924091</v>
      </c>
      <c r="O43" s="37">
        <f t="shared" si="3"/>
        <v>57243945</v>
      </c>
      <c r="P43" s="84">
        <f>'10.1.19 SIS'!AL43</f>
        <v>18733</v>
      </c>
      <c r="Q43" s="37">
        <f t="shared" si="4"/>
        <v>3056</v>
      </c>
      <c r="R43" s="12"/>
      <c r="S43" s="12"/>
      <c r="T43" s="12"/>
    </row>
    <row r="44" spans="1:20" ht="14.45" customHeight="1" x14ac:dyDescent="0.2">
      <c r="A44" s="62">
        <v>38</v>
      </c>
      <c r="B44" s="63" t="s">
        <v>117</v>
      </c>
      <c r="C44" s="37">
        <v>26638468</v>
      </c>
      <c r="D44" s="37">
        <v>16883890</v>
      </c>
      <c r="E44" s="37">
        <v>17785</v>
      </c>
      <c r="F44" s="37"/>
      <c r="G44" s="38">
        <v>0</v>
      </c>
      <c r="H44" s="37">
        <f t="shared" si="5"/>
        <v>43540143</v>
      </c>
      <c r="I44" s="37">
        <v>76820</v>
      </c>
      <c r="J44" s="39">
        <v>24976</v>
      </c>
      <c r="K44" s="37">
        <v>135474</v>
      </c>
      <c r="L44" s="37">
        <v>588873</v>
      </c>
      <c r="M44" s="37">
        <v>261</v>
      </c>
      <c r="N44" s="37">
        <f t="shared" si="2"/>
        <v>826404</v>
      </c>
      <c r="O44" s="37">
        <f t="shared" si="3"/>
        <v>42713739</v>
      </c>
      <c r="P44" s="84">
        <f>'10.1.19 SIS'!AL44</f>
        <v>3896</v>
      </c>
      <c r="Q44" s="37">
        <f t="shared" si="4"/>
        <v>10963</v>
      </c>
      <c r="R44" s="12"/>
      <c r="S44" s="12"/>
      <c r="T44" s="12"/>
    </row>
    <row r="45" spans="1:20" ht="14.45" customHeight="1" x14ac:dyDescent="0.2">
      <c r="A45" s="62">
        <v>39</v>
      </c>
      <c r="B45" s="63" t="s">
        <v>118</v>
      </c>
      <c r="C45" s="37">
        <v>8365022</v>
      </c>
      <c r="D45" s="37">
        <v>7018036</v>
      </c>
      <c r="E45" s="37">
        <v>18262</v>
      </c>
      <c r="F45" s="37"/>
      <c r="G45" s="38">
        <v>-19329</v>
      </c>
      <c r="H45" s="37">
        <f t="shared" si="5"/>
        <v>15381991</v>
      </c>
      <c r="I45" s="37">
        <v>0</v>
      </c>
      <c r="J45" s="39">
        <v>0</v>
      </c>
      <c r="K45" s="37">
        <v>343430</v>
      </c>
      <c r="L45" s="37">
        <v>156362</v>
      </c>
      <c r="M45" s="37">
        <v>1196</v>
      </c>
      <c r="N45" s="37">
        <f t="shared" si="2"/>
        <v>500988</v>
      </c>
      <c r="O45" s="37">
        <f t="shared" si="3"/>
        <v>14881003</v>
      </c>
      <c r="P45" s="84">
        <f>'10.1.19 SIS'!AL45</f>
        <v>2644</v>
      </c>
      <c r="Q45" s="37">
        <f t="shared" si="4"/>
        <v>5628</v>
      </c>
      <c r="R45" s="12"/>
      <c r="S45" s="12"/>
      <c r="T45" s="12"/>
    </row>
    <row r="46" spans="1:20" ht="14.45" customHeight="1" x14ac:dyDescent="0.2">
      <c r="A46" s="64">
        <v>40</v>
      </c>
      <c r="B46" s="65" t="s">
        <v>119</v>
      </c>
      <c r="C46" s="40">
        <v>32356723</v>
      </c>
      <c r="D46" s="40">
        <v>51970756</v>
      </c>
      <c r="E46" s="40">
        <v>0</v>
      </c>
      <c r="F46" s="40"/>
      <c r="G46" s="41">
        <v>-16432</v>
      </c>
      <c r="H46" s="40">
        <f t="shared" si="5"/>
        <v>84311047</v>
      </c>
      <c r="I46" s="40">
        <v>0</v>
      </c>
      <c r="J46" s="42">
        <v>0</v>
      </c>
      <c r="K46" s="40">
        <v>982447</v>
      </c>
      <c r="L46" s="40">
        <v>0</v>
      </c>
      <c r="M46" s="40">
        <v>70461</v>
      </c>
      <c r="N46" s="40">
        <f t="shared" si="2"/>
        <v>1052908</v>
      </c>
      <c r="O46" s="40">
        <f t="shared" si="3"/>
        <v>83258139</v>
      </c>
      <c r="P46" s="85">
        <f>'10.1.19 SIS'!AL46</f>
        <v>21907</v>
      </c>
      <c r="Q46" s="40">
        <f t="shared" si="4"/>
        <v>3801</v>
      </c>
      <c r="R46" s="12"/>
      <c r="S46" s="12"/>
      <c r="T46" s="12"/>
    </row>
    <row r="47" spans="1:20" ht="14.45" customHeight="1" x14ac:dyDescent="0.2">
      <c r="A47" s="62">
        <v>41</v>
      </c>
      <c r="B47" s="63" t="s">
        <v>120</v>
      </c>
      <c r="C47" s="35">
        <v>10209252</v>
      </c>
      <c r="D47" s="35">
        <v>4808006</v>
      </c>
      <c r="E47" s="35">
        <v>70612</v>
      </c>
      <c r="F47" s="35"/>
      <c r="G47" s="35">
        <v>-4322</v>
      </c>
      <c r="H47" s="35">
        <f t="shared" si="5"/>
        <v>15083548</v>
      </c>
      <c r="I47" s="35">
        <v>0</v>
      </c>
      <c r="J47" s="36">
        <v>0</v>
      </c>
      <c r="K47" s="35">
        <v>351944</v>
      </c>
      <c r="L47" s="35">
        <v>37806</v>
      </c>
      <c r="M47" s="35">
        <v>1080</v>
      </c>
      <c r="N47" s="35">
        <f t="shared" si="2"/>
        <v>390830</v>
      </c>
      <c r="O47" s="35">
        <f t="shared" si="3"/>
        <v>14692718</v>
      </c>
      <c r="P47" s="83">
        <f>'10.1.19 SIS'!AL47</f>
        <v>1312</v>
      </c>
      <c r="Q47" s="35">
        <f t="shared" si="4"/>
        <v>11199</v>
      </c>
      <c r="R47" s="12"/>
      <c r="S47" s="12"/>
      <c r="T47" s="12"/>
    </row>
    <row r="48" spans="1:20" ht="14.45" customHeight="1" x14ac:dyDescent="0.2">
      <c r="A48" s="62">
        <v>42</v>
      </c>
      <c r="B48" s="63" t="s">
        <v>121</v>
      </c>
      <c r="C48" s="37">
        <v>4157714</v>
      </c>
      <c r="D48" s="37">
        <v>6207098</v>
      </c>
      <c r="E48" s="37">
        <v>41152</v>
      </c>
      <c r="F48" s="37"/>
      <c r="G48" s="38">
        <v>-14683</v>
      </c>
      <c r="H48" s="37">
        <f t="shared" si="5"/>
        <v>10391281</v>
      </c>
      <c r="I48" s="37">
        <v>0</v>
      </c>
      <c r="J48" s="39">
        <v>0</v>
      </c>
      <c r="K48" s="37">
        <v>0</v>
      </c>
      <c r="L48" s="37">
        <v>77153</v>
      </c>
      <c r="M48" s="37">
        <v>556</v>
      </c>
      <c r="N48" s="37">
        <f t="shared" si="2"/>
        <v>77709</v>
      </c>
      <c r="O48" s="37">
        <f t="shared" si="3"/>
        <v>10313572</v>
      </c>
      <c r="P48" s="84">
        <f>'10.1.19 SIS'!AL48</f>
        <v>2732</v>
      </c>
      <c r="Q48" s="37">
        <f t="shared" si="4"/>
        <v>3775</v>
      </c>
      <c r="R48" s="12"/>
      <c r="S48" s="12"/>
      <c r="T48" s="12"/>
    </row>
    <row r="49" spans="1:20" ht="14.45" customHeight="1" x14ac:dyDescent="0.2">
      <c r="A49" s="62">
        <v>43</v>
      </c>
      <c r="B49" s="63" t="s">
        <v>122</v>
      </c>
      <c r="C49" s="37">
        <v>4644950</v>
      </c>
      <c r="D49" s="37">
        <v>10136882</v>
      </c>
      <c r="E49" s="37">
        <v>3525</v>
      </c>
      <c r="F49" s="37"/>
      <c r="G49" s="38">
        <v>0</v>
      </c>
      <c r="H49" s="37">
        <f t="shared" si="5"/>
        <v>14785357</v>
      </c>
      <c r="I49" s="37">
        <v>0</v>
      </c>
      <c r="J49" s="39">
        <v>0</v>
      </c>
      <c r="K49" s="37">
        <v>155337</v>
      </c>
      <c r="L49" s="37">
        <v>226573</v>
      </c>
      <c r="M49" s="37">
        <v>251</v>
      </c>
      <c r="N49" s="37">
        <f t="shared" si="2"/>
        <v>382161</v>
      </c>
      <c r="O49" s="37">
        <f t="shared" si="3"/>
        <v>14403196</v>
      </c>
      <c r="P49" s="84">
        <f>'10.1.19 SIS'!AL49</f>
        <v>4046</v>
      </c>
      <c r="Q49" s="37">
        <f t="shared" si="4"/>
        <v>3560</v>
      </c>
      <c r="R49" s="12"/>
      <c r="S49" s="12"/>
      <c r="T49" s="12"/>
    </row>
    <row r="50" spans="1:20" ht="14.45" customHeight="1" x14ac:dyDescent="0.2">
      <c r="A50" s="62">
        <v>44</v>
      </c>
      <c r="B50" s="63" t="s">
        <v>123</v>
      </c>
      <c r="C50" s="37">
        <v>14805354</v>
      </c>
      <c r="D50" s="37">
        <v>15351712</v>
      </c>
      <c r="E50" s="37">
        <v>0</v>
      </c>
      <c r="F50" s="37"/>
      <c r="G50" s="38">
        <v>-3746</v>
      </c>
      <c r="H50" s="37">
        <f t="shared" si="5"/>
        <v>30153320</v>
      </c>
      <c r="I50" s="37">
        <v>0</v>
      </c>
      <c r="J50" s="39">
        <v>49761</v>
      </c>
      <c r="K50" s="37">
        <v>441349</v>
      </c>
      <c r="L50" s="37">
        <v>921103</v>
      </c>
      <c r="M50" s="37">
        <v>2082</v>
      </c>
      <c r="N50" s="37">
        <f t="shared" si="2"/>
        <v>1414295</v>
      </c>
      <c r="O50" s="37">
        <f t="shared" si="3"/>
        <v>28739025</v>
      </c>
      <c r="P50" s="84">
        <f>'10.1.19 SIS'!AL50</f>
        <v>7581</v>
      </c>
      <c r="Q50" s="37">
        <f t="shared" si="4"/>
        <v>3791</v>
      </c>
      <c r="R50" s="12"/>
      <c r="S50" s="12"/>
      <c r="T50" s="12"/>
    </row>
    <row r="51" spans="1:20" ht="14.45" customHeight="1" x14ac:dyDescent="0.2">
      <c r="A51" s="64">
        <v>45</v>
      </c>
      <c r="B51" s="65" t="s">
        <v>124</v>
      </c>
      <c r="C51" s="40">
        <v>65574454</v>
      </c>
      <c r="D51" s="40">
        <v>56750746</v>
      </c>
      <c r="E51" s="40">
        <v>0</v>
      </c>
      <c r="F51" s="40"/>
      <c r="G51" s="41">
        <v>-112</v>
      </c>
      <c r="H51" s="40">
        <f t="shared" si="5"/>
        <v>122325088</v>
      </c>
      <c r="I51" s="40">
        <v>0</v>
      </c>
      <c r="J51" s="42">
        <v>0</v>
      </c>
      <c r="K51" s="40">
        <v>485639</v>
      </c>
      <c r="L51" s="40">
        <v>0</v>
      </c>
      <c r="M51" s="40">
        <v>895</v>
      </c>
      <c r="N51" s="40">
        <f t="shared" si="2"/>
        <v>486534</v>
      </c>
      <c r="O51" s="40">
        <f t="shared" si="3"/>
        <v>121838554</v>
      </c>
      <c r="P51" s="85">
        <f>'10.1.19 SIS'!AL51</f>
        <v>9457</v>
      </c>
      <c r="Q51" s="40">
        <f t="shared" si="4"/>
        <v>12883</v>
      </c>
      <c r="R51" s="12"/>
      <c r="S51" s="12"/>
      <c r="T51" s="12"/>
    </row>
    <row r="52" spans="1:20" ht="14.45" customHeight="1" x14ac:dyDescent="0.2">
      <c r="A52" s="62">
        <v>46</v>
      </c>
      <c r="B52" s="63" t="s">
        <v>125</v>
      </c>
      <c r="C52" s="35">
        <v>984325</v>
      </c>
      <c r="D52" s="35">
        <v>1158409</v>
      </c>
      <c r="E52" s="35">
        <v>0</v>
      </c>
      <c r="F52" s="35"/>
      <c r="G52" s="35">
        <v>0</v>
      </c>
      <c r="H52" s="35">
        <f t="shared" si="5"/>
        <v>2142734</v>
      </c>
      <c r="I52" s="35">
        <v>0</v>
      </c>
      <c r="J52" s="36">
        <v>32465</v>
      </c>
      <c r="K52" s="35">
        <v>30332</v>
      </c>
      <c r="L52" s="35">
        <v>0</v>
      </c>
      <c r="M52" s="35">
        <v>1275</v>
      </c>
      <c r="N52" s="35">
        <f t="shared" si="2"/>
        <v>64072</v>
      </c>
      <c r="O52" s="35">
        <f t="shared" si="3"/>
        <v>2078662</v>
      </c>
      <c r="P52" s="83">
        <f>'10.1.19 SIS'!AL52</f>
        <v>1184</v>
      </c>
      <c r="Q52" s="35">
        <f t="shared" si="4"/>
        <v>1756</v>
      </c>
      <c r="R52" s="12"/>
      <c r="S52" s="12"/>
      <c r="T52" s="12"/>
    </row>
    <row r="53" spans="1:20" ht="14.45" customHeight="1" x14ac:dyDescent="0.2">
      <c r="A53" s="62">
        <v>47</v>
      </c>
      <c r="B53" s="63" t="s">
        <v>126</v>
      </c>
      <c r="C53" s="37">
        <v>21953163</v>
      </c>
      <c r="D53" s="37">
        <v>25806278</v>
      </c>
      <c r="E53" s="37">
        <v>0</v>
      </c>
      <c r="F53" s="37"/>
      <c r="G53" s="38">
        <v>0</v>
      </c>
      <c r="H53" s="37">
        <f t="shared" si="5"/>
        <v>47759441</v>
      </c>
      <c r="I53" s="37">
        <v>31067</v>
      </c>
      <c r="J53" s="39">
        <v>0</v>
      </c>
      <c r="K53" s="37">
        <v>656898</v>
      </c>
      <c r="L53" s="37">
        <v>0</v>
      </c>
      <c r="M53" s="37">
        <v>1329</v>
      </c>
      <c r="N53" s="37">
        <f t="shared" si="2"/>
        <v>689294</v>
      </c>
      <c r="O53" s="37">
        <f t="shared" si="3"/>
        <v>47070147</v>
      </c>
      <c r="P53" s="84">
        <f>'10.1.19 SIS'!AL53</f>
        <v>3510</v>
      </c>
      <c r="Q53" s="37">
        <f t="shared" si="4"/>
        <v>13410</v>
      </c>
      <c r="R53" s="12"/>
      <c r="S53" s="12"/>
      <c r="T53" s="12"/>
    </row>
    <row r="54" spans="1:20" ht="14.45" customHeight="1" x14ac:dyDescent="0.2">
      <c r="A54" s="62">
        <v>48</v>
      </c>
      <c r="B54" s="63" t="s">
        <v>127</v>
      </c>
      <c r="C54" s="37">
        <v>12332339</v>
      </c>
      <c r="D54" s="37">
        <v>22371934</v>
      </c>
      <c r="E54" s="37">
        <v>0</v>
      </c>
      <c r="F54" s="37"/>
      <c r="G54" s="38">
        <v>0</v>
      </c>
      <c r="H54" s="37">
        <f t="shared" si="5"/>
        <v>34704273</v>
      </c>
      <c r="I54" s="37">
        <v>0</v>
      </c>
      <c r="J54" s="39">
        <v>0</v>
      </c>
      <c r="K54" s="37">
        <v>0</v>
      </c>
      <c r="L54" s="37">
        <v>413891</v>
      </c>
      <c r="M54" s="37">
        <v>2951</v>
      </c>
      <c r="N54" s="37">
        <f t="shared" si="2"/>
        <v>416842</v>
      </c>
      <c r="O54" s="37">
        <f t="shared" si="3"/>
        <v>34287431</v>
      </c>
      <c r="P54" s="84">
        <f>'10.1.19 SIS'!AL54</f>
        <v>5784</v>
      </c>
      <c r="Q54" s="37">
        <f t="shared" si="4"/>
        <v>5928</v>
      </c>
      <c r="R54" s="12"/>
      <c r="S54" s="12"/>
      <c r="T54" s="12"/>
    </row>
    <row r="55" spans="1:20" ht="14.45" customHeight="1" x14ac:dyDescent="0.2">
      <c r="A55" s="62">
        <v>49</v>
      </c>
      <c r="B55" s="63" t="s">
        <v>128</v>
      </c>
      <c r="C55" s="37">
        <v>13417462</v>
      </c>
      <c r="D55" s="37">
        <v>23429343</v>
      </c>
      <c r="E55" s="37">
        <v>31358</v>
      </c>
      <c r="F55" s="37"/>
      <c r="G55" s="38">
        <v>-3576</v>
      </c>
      <c r="H55" s="37">
        <f t="shared" si="5"/>
        <v>36874587</v>
      </c>
      <c r="I55" s="37">
        <v>0</v>
      </c>
      <c r="J55" s="39">
        <v>0</v>
      </c>
      <c r="K55" s="37">
        <v>419202</v>
      </c>
      <c r="L55" s="37">
        <v>0</v>
      </c>
      <c r="M55" s="37">
        <v>9185</v>
      </c>
      <c r="N55" s="37">
        <f t="shared" si="2"/>
        <v>428387</v>
      </c>
      <c r="O55" s="37">
        <f t="shared" si="3"/>
        <v>36446200</v>
      </c>
      <c r="P55" s="84">
        <f>'10.1.19 SIS'!AL55</f>
        <v>13035</v>
      </c>
      <c r="Q55" s="37">
        <f t="shared" si="4"/>
        <v>2796</v>
      </c>
      <c r="R55" s="12"/>
      <c r="S55" s="12"/>
      <c r="T55" s="12"/>
    </row>
    <row r="56" spans="1:20" ht="14.45" customHeight="1" x14ac:dyDescent="0.2">
      <c r="A56" s="64">
        <v>50</v>
      </c>
      <c r="B56" s="65" t="s">
        <v>129</v>
      </c>
      <c r="C56" s="40">
        <v>4969636</v>
      </c>
      <c r="D56" s="40">
        <v>16117594</v>
      </c>
      <c r="E56" s="40">
        <v>108468</v>
      </c>
      <c r="F56" s="40"/>
      <c r="G56" s="41">
        <v>0</v>
      </c>
      <c r="H56" s="40">
        <f t="shared" si="5"/>
        <v>21195698</v>
      </c>
      <c r="I56" s="40">
        <v>18105</v>
      </c>
      <c r="J56" s="42">
        <v>0</v>
      </c>
      <c r="K56" s="40">
        <v>147320</v>
      </c>
      <c r="L56" s="40">
        <v>241764</v>
      </c>
      <c r="M56" s="40">
        <v>33674</v>
      </c>
      <c r="N56" s="40">
        <f t="shared" si="2"/>
        <v>440863</v>
      </c>
      <c r="O56" s="40">
        <f t="shared" si="3"/>
        <v>20754835</v>
      </c>
      <c r="P56" s="85">
        <f>'10.1.19 SIS'!AL56</f>
        <v>7487</v>
      </c>
      <c r="Q56" s="40">
        <f t="shared" si="4"/>
        <v>2772</v>
      </c>
      <c r="R56" s="12"/>
      <c r="S56" s="12"/>
      <c r="T56" s="12"/>
    </row>
    <row r="57" spans="1:20" ht="14.45" customHeight="1" x14ac:dyDescent="0.2">
      <c r="A57" s="62">
        <v>51</v>
      </c>
      <c r="B57" s="63" t="s">
        <v>130</v>
      </c>
      <c r="C57" s="35">
        <v>18975741</v>
      </c>
      <c r="D57" s="35">
        <v>15042514</v>
      </c>
      <c r="E57" s="35">
        <v>347573</v>
      </c>
      <c r="F57" s="35"/>
      <c r="G57" s="35">
        <v>0</v>
      </c>
      <c r="H57" s="35">
        <f t="shared" si="5"/>
        <v>34365828</v>
      </c>
      <c r="I57" s="35">
        <v>0</v>
      </c>
      <c r="J57" s="36">
        <v>0</v>
      </c>
      <c r="K57" s="35">
        <v>605058</v>
      </c>
      <c r="L57" s="35">
        <v>0</v>
      </c>
      <c r="M57" s="35">
        <v>907</v>
      </c>
      <c r="N57" s="35">
        <f t="shared" si="2"/>
        <v>605965</v>
      </c>
      <c r="O57" s="35">
        <f t="shared" si="3"/>
        <v>33759863</v>
      </c>
      <c r="P57" s="83">
        <f>'10.1.19 SIS'!AL57</f>
        <v>8202</v>
      </c>
      <c r="Q57" s="35">
        <f t="shared" si="4"/>
        <v>4116</v>
      </c>
      <c r="R57" s="12"/>
      <c r="S57" s="12"/>
      <c r="T57" s="12"/>
    </row>
    <row r="58" spans="1:20" ht="14.45" customHeight="1" x14ac:dyDescent="0.2">
      <c r="A58" s="62">
        <v>52</v>
      </c>
      <c r="B58" s="63" t="s">
        <v>131</v>
      </c>
      <c r="C58" s="37">
        <v>102495491</v>
      </c>
      <c r="D58" s="37">
        <v>102644290</v>
      </c>
      <c r="E58" s="37">
        <v>0</v>
      </c>
      <c r="F58" s="37"/>
      <c r="G58" s="38">
        <v>-10248</v>
      </c>
      <c r="H58" s="37">
        <f t="shared" si="5"/>
        <v>205129533</v>
      </c>
      <c r="I58" s="37">
        <v>0</v>
      </c>
      <c r="J58" s="39">
        <v>0</v>
      </c>
      <c r="K58" s="37">
        <v>3162067</v>
      </c>
      <c r="L58" s="37">
        <v>1180108</v>
      </c>
      <c r="M58" s="37">
        <v>185124</v>
      </c>
      <c r="N58" s="37">
        <f t="shared" si="2"/>
        <v>4527299</v>
      </c>
      <c r="O58" s="37">
        <f t="shared" si="3"/>
        <v>200602234</v>
      </c>
      <c r="P58" s="84">
        <f>'10.1.19 SIS'!AL58</f>
        <v>38101</v>
      </c>
      <c r="Q58" s="37">
        <f t="shared" si="4"/>
        <v>5265</v>
      </c>
      <c r="R58" s="12"/>
      <c r="S58" s="12"/>
      <c r="T58" s="12"/>
    </row>
    <row r="59" spans="1:20" ht="14.45" customHeight="1" x14ac:dyDescent="0.2">
      <c r="A59" s="62">
        <v>53</v>
      </c>
      <c r="B59" s="63" t="s">
        <v>132</v>
      </c>
      <c r="C59" s="37">
        <v>7374314</v>
      </c>
      <c r="D59" s="37">
        <v>43242210</v>
      </c>
      <c r="E59" s="37">
        <v>184355</v>
      </c>
      <c r="F59" s="37"/>
      <c r="G59" s="38">
        <v>-2801</v>
      </c>
      <c r="H59" s="37">
        <f t="shared" si="5"/>
        <v>50798078</v>
      </c>
      <c r="I59" s="37">
        <v>0</v>
      </c>
      <c r="J59" s="39">
        <v>0</v>
      </c>
      <c r="K59" s="37">
        <v>257843</v>
      </c>
      <c r="L59" s="37">
        <v>280278</v>
      </c>
      <c r="M59" s="37">
        <v>13545</v>
      </c>
      <c r="N59" s="37">
        <f t="shared" si="2"/>
        <v>551666</v>
      </c>
      <c r="O59" s="37">
        <f t="shared" si="3"/>
        <v>50246412</v>
      </c>
      <c r="P59" s="84">
        <f>'10.1.19 SIS'!AL59</f>
        <v>19353</v>
      </c>
      <c r="Q59" s="37">
        <f t="shared" si="4"/>
        <v>2596</v>
      </c>
      <c r="R59" s="12"/>
      <c r="S59" s="12"/>
      <c r="T59" s="12"/>
    </row>
    <row r="60" spans="1:20" ht="14.45" customHeight="1" x14ac:dyDescent="0.2">
      <c r="A60" s="62">
        <v>54</v>
      </c>
      <c r="B60" s="63" t="s">
        <v>133</v>
      </c>
      <c r="C60" s="37">
        <v>2168878</v>
      </c>
      <c r="D60" s="37">
        <v>743696</v>
      </c>
      <c r="E60" s="37">
        <v>23547</v>
      </c>
      <c r="F60" s="37"/>
      <c r="G60" s="38">
        <v>0</v>
      </c>
      <c r="H60" s="37">
        <f t="shared" si="5"/>
        <v>2936121</v>
      </c>
      <c r="I60" s="37">
        <v>0</v>
      </c>
      <c r="J60" s="39">
        <v>0</v>
      </c>
      <c r="K60" s="37">
        <v>68314</v>
      </c>
      <c r="L60" s="37">
        <v>22203</v>
      </c>
      <c r="M60" s="37">
        <v>4415</v>
      </c>
      <c r="N60" s="37">
        <f t="shared" si="2"/>
        <v>94932</v>
      </c>
      <c r="O60" s="37">
        <f t="shared" si="3"/>
        <v>2841189</v>
      </c>
      <c r="P60" s="84">
        <f>'10.1.19 SIS'!AL60</f>
        <v>451</v>
      </c>
      <c r="Q60" s="37">
        <f t="shared" si="4"/>
        <v>6300</v>
      </c>
      <c r="R60" s="12"/>
      <c r="S60" s="12"/>
      <c r="T60" s="12"/>
    </row>
    <row r="61" spans="1:20" ht="14.45" customHeight="1" x14ac:dyDescent="0.2">
      <c r="A61" s="64">
        <v>55</v>
      </c>
      <c r="B61" s="65" t="s">
        <v>134</v>
      </c>
      <c r="C61" s="40">
        <v>9650275</v>
      </c>
      <c r="D61" s="40">
        <v>56643112</v>
      </c>
      <c r="E61" s="40">
        <v>263548</v>
      </c>
      <c r="F61" s="40"/>
      <c r="G61" s="41">
        <v>-18204</v>
      </c>
      <c r="H61" s="40">
        <f t="shared" si="5"/>
        <v>66538731</v>
      </c>
      <c r="I61" s="40">
        <v>0</v>
      </c>
      <c r="J61" s="42">
        <v>0</v>
      </c>
      <c r="K61" s="40">
        <v>273503</v>
      </c>
      <c r="L61" s="40">
        <v>409445</v>
      </c>
      <c r="M61" s="40">
        <v>7569</v>
      </c>
      <c r="N61" s="40">
        <f t="shared" si="2"/>
        <v>690517</v>
      </c>
      <c r="O61" s="40">
        <f t="shared" si="3"/>
        <v>65848214</v>
      </c>
      <c r="P61" s="85">
        <f>'10.1.19 SIS'!AL61</f>
        <v>16555</v>
      </c>
      <c r="Q61" s="40">
        <f t="shared" si="4"/>
        <v>3978</v>
      </c>
      <c r="R61" s="12"/>
      <c r="S61" s="12"/>
      <c r="T61" s="12"/>
    </row>
    <row r="62" spans="1:20" ht="14.45" customHeight="1" x14ac:dyDescent="0.2">
      <c r="A62" s="62">
        <v>56</v>
      </c>
      <c r="B62" s="63" t="s">
        <v>135</v>
      </c>
      <c r="C62" s="35">
        <v>2899540</v>
      </c>
      <c r="D62" s="35">
        <v>7479384</v>
      </c>
      <c r="E62" s="35">
        <v>23310</v>
      </c>
      <c r="F62" s="35"/>
      <c r="G62" s="35">
        <v>0</v>
      </c>
      <c r="H62" s="35">
        <f t="shared" si="5"/>
        <v>10402234</v>
      </c>
      <c r="I62" s="35">
        <v>0</v>
      </c>
      <c r="J62" s="36">
        <v>0</v>
      </c>
      <c r="K62" s="35">
        <v>92845</v>
      </c>
      <c r="L62" s="35">
        <v>74791</v>
      </c>
      <c r="M62" s="35">
        <v>954</v>
      </c>
      <c r="N62" s="35">
        <f t="shared" si="2"/>
        <v>168590</v>
      </c>
      <c r="O62" s="35">
        <f t="shared" si="3"/>
        <v>10233644</v>
      </c>
      <c r="P62" s="83">
        <f>'10.1.19 SIS'!AL62</f>
        <v>2990</v>
      </c>
      <c r="Q62" s="35">
        <f t="shared" si="4"/>
        <v>3423</v>
      </c>
      <c r="R62" s="12"/>
      <c r="S62" s="12"/>
      <c r="T62" s="12"/>
    </row>
    <row r="63" spans="1:20" ht="14.45" customHeight="1" x14ac:dyDescent="0.2">
      <c r="A63" s="62">
        <v>57</v>
      </c>
      <c r="B63" s="63" t="s">
        <v>136</v>
      </c>
      <c r="C63" s="37">
        <v>12438846</v>
      </c>
      <c r="D63" s="37">
        <v>11142376</v>
      </c>
      <c r="E63" s="37">
        <v>1600104</v>
      </c>
      <c r="F63" s="37"/>
      <c r="G63" s="38">
        <v>0</v>
      </c>
      <c r="H63" s="37">
        <f t="shared" si="5"/>
        <v>25181326</v>
      </c>
      <c r="I63" s="37">
        <v>0</v>
      </c>
      <c r="J63" s="39">
        <v>0</v>
      </c>
      <c r="K63" s="37">
        <v>402731</v>
      </c>
      <c r="L63" s="37">
        <v>399993</v>
      </c>
      <c r="M63" s="37">
        <v>3936</v>
      </c>
      <c r="N63" s="37">
        <f t="shared" si="2"/>
        <v>806660</v>
      </c>
      <c r="O63" s="37">
        <f t="shared" si="3"/>
        <v>24374666</v>
      </c>
      <c r="P63" s="84">
        <f>'10.1.19 SIS'!AL63</f>
        <v>9370</v>
      </c>
      <c r="Q63" s="37">
        <f t="shared" si="4"/>
        <v>2601</v>
      </c>
      <c r="R63" s="12"/>
      <c r="S63" s="12"/>
      <c r="T63" s="12"/>
    </row>
    <row r="64" spans="1:20" ht="14.45" customHeight="1" x14ac:dyDescent="0.2">
      <c r="A64" s="62">
        <v>58</v>
      </c>
      <c r="B64" s="63" t="s">
        <v>137</v>
      </c>
      <c r="C64" s="37">
        <v>3957854</v>
      </c>
      <c r="D64" s="37">
        <v>12011781</v>
      </c>
      <c r="E64" s="37">
        <v>0</v>
      </c>
      <c r="F64" s="37"/>
      <c r="G64" s="38">
        <v>-6036</v>
      </c>
      <c r="H64" s="37">
        <f t="shared" si="5"/>
        <v>15963599</v>
      </c>
      <c r="I64" s="37">
        <v>0</v>
      </c>
      <c r="J64" s="39">
        <v>0</v>
      </c>
      <c r="K64" s="37">
        <v>138736</v>
      </c>
      <c r="L64" s="37">
        <v>295073</v>
      </c>
      <c r="M64" s="37">
        <v>1276</v>
      </c>
      <c r="N64" s="37">
        <f t="shared" si="2"/>
        <v>435085</v>
      </c>
      <c r="O64" s="37">
        <f t="shared" si="3"/>
        <v>15528514</v>
      </c>
      <c r="P64" s="84">
        <f>'10.1.19 SIS'!AL64</f>
        <v>8072</v>
      </c>
      <c r="Q64" s="37">
        <f t="shared" si="4"/>
        <v>1924</v>
      </c>
      <c r="R64" s="12"/>
      <c r="S64" s="12"/>
      <c r="T64" s="12"/>
    </row>
    <row r="65" spans="1:20" ht="14.45" customHeight="1" x14ac:dyDescent="0.2">
      <c r="A65" s="62">
        <v>59</v>
      </c>
      <c r="B65" s="63" t="s">
        <v>138</v>
      </c>
      <c r="C65" s="37">
        <v>2029120</v>
      </c>
      <c r="D65" s="37">
        <v>4883287</v>
      </c>
      <c r="E65" s="37">
        <v>0</v>
      </c>
      <c r="F65" s="37"/>
      <c r="G65" s="38">
        <v>-2365</v>
      </c>
      <c r="H65" s="37">
        <f t="shared" si="5"/>
        <v>6910042</v>
      </c>
      <c r="I65" s="37">
        <v>0</v>
      </c>
      <c r="J65" s="39">
        <v>0</v>
      </c>
      <c r="K65" s="37">
        <v>64874</v>
      </c>
      <c r="L65" s="37">
        <v>59134</v>
      </c>
      <c r="M65" s="37">
        <v>30100</v>
      </c>
      <c r="N65" s="37">
        <f t="shared" si="2"/>
        <v>154108</v>
      </c>
      <c r="O65" s="37">
        <f t="shared" si="3"/>
        <v>6755934</v>
      </c>
      <c r="P65" s="84">
        <f>'10.1.19 SIS'!AL65</f>
        <v>4944</v>
      </c>
      <c r="Q65" s="37">
        <f t="shared" si="4"/>
        <v>1366</v>
      </c>
      <c r="R65" s="12"/>
      <c r="S65" s="12"/>
      <c r="T65" s="12"/>
    </row>
    <row r="66" spans="1:20" ht="14.45" customHeight="1" x14ac:dyDescent="0.2">
      <c r="A66" s="64">
        <v>60</v>
      </c>
      <c r="B66" s="65" t="s">
        <v>139</v>
      </c>
      <c r="C66" s="40">
        <v>6112242</v>
      </c>
      <c r="D66" s="40">
        <v>13859960</v>
      </c>
      <c r="E66" s="40">
        <v>0</v>
      </c>
      <c r="F66" s="40"/>
      <c r="G66" s="41">
        <v>-3391</v>
      </c>
      <c r="H66" s="40">
        <f t="shared" si="5"/>
        <v>19968811</v>
      </c>
      <c r="I66" s="40">
        <v>0</v>
      </c>
      <c r="J66" s="42">
        <v>0</v>
      </c>
      <c r="K66" s="40">
        <v>215082</v>
      </c>
      <c r="L66" s="40">
        <v>214193</v>
      </c>
      <c r="M66" s="40">
        <v>291</v>
      </c>
      <c r="N66" s="40">
        <f t="shared" si="2"/>
        <v>429566</v>
      </c>
      <c r="O66" s="40">
        <f t="shared" si="3"/>
        <v>19539245</v>
      </c>
      <c r="P66" s="85">
        <f>'10.1.19 SIS'!AL66</f>
        <v>5839</v>
      </c>
      <c r="Q66" s="40">
        <f t="shared" si="4"/>
        <v>3346</v>
      </c>
      <c r="R66" s="12"/>
      <c r="S66" s="12"/>
      <c r="T66" s="12"/>
    </row>
    <row r="67" spans="1:20" ht="14.45" customHeight="1" x14ac:dyDescent="0.2">
      <c r="A67" s="62">
        <v>61</v>
      </c>
      <c r="B67" s="63" t="s">
        <v>140</v>
      </c>
      <c r="C67" s="35">
        <v>19019658</v>
      </c>
      <c r="D67" s="35">
        <v>15450518</v>
      </c>
      <c r="E67" s="35">
        <v>216389</v>
      </c>
      <c r="F67" s="35"/>
      <c r="G67" s="35">
        <v>-3335</v>
      </c>
      <c r="H67" s="35">
        <f t="shared" si="5"/>
        <v>34683230</v>
      </c>
      <c r="I67" s="35">
        <v>0</v>
      </c>
      <c r="J67" s="36">
        <v>0</v>
      </c>
      <c r="K67" s="35">
        <v>618054</v>
      </c>
      <c r="L67" s="35">
        <v>223355</v>
      </c>
      <c r="M67" s="35">
        <v>1532</v>
      </c>
      <c r="N67" s="35">
        <f t="shared" si="2"/>
        <v>842941</v>
      </c>
      <c r="O67" s="35">
        <f t="shared" si="3"/>
        <v>33840289</v>
      </c>
      <c r="P67" s="83">
        <f>'10.1.19 SIS'!AL67</f>
        <v>3761</v>
      </c>
      <c r="Q67" s="35">
        <f t="shared" si="4"/>
        <v>8998</v>
      </c>
      <c r="R67" s="12"/>
      <c r="S67" s="12"/>
      <c r="T67" s="12"/>
    </row>
    <row r="68" spans="1:20" ht="14.45" customHeight="1" x14ac:dyDescent="0.2">
      <c r="A68" s="62">
        <v>62</v>
      </c>
      <c r="B68" s="63" t="s">
        <v>141</v>
      </c>
      <c r="C68" s="37">
        <v>1754089</v>
      </c>
      <c r="D68" s="37">
        <v>2698917</v>
      </c>
      <c r="E68" s="37">
        <v>14691</v>
      </c>
      <c r="F68" s="37"/>
      <c r="G68" s="38">
        <v>-2764</v>
      </c>
      <c r="H68" s="37">
        <f t="shared" si="5"/>
        <v>4464933</v>
      </c>
      <c r="I68" s="37">
        <v>0</v>
      </c>
      <c r="J68" s="39">
        <v>0</v>
      </c>
      <c r="K68" s="37">
        <v>65499</v>
      </c>
      <c r="L68" s="37">
        <v>0</v>
      </c>
      <c r="M68" s="37">
        <v>5904</v>
      </c>
      <c r="N68" s="37">
        <f t="shared" si="2"/>
        <v>71403</v>
      </c>
      <c r="O68" s="37">
        <f t="shared" si="3"/>
        <v>4393530</v>
      </c>
      <c r="P68" s="84">
        <f>'10.1.19 SIS'!AL68</f>
        <v>1899</v>
      </c>
      <c r="Q68" s="37">
        <f t="shared" si="4"/>
        <v>2314</v>
      </c>
      <c r="R68" s="12"/>
      <c r="S68" s="12"/>
      <c r="T68" s="12"/>
    </row>
    <row r="69" spans="1:20" ht="14.45" customHeight="1" x14ac:dyDescent="0.2">
      <c r="A69" s="62">
        <v>63</v>
      </c>
      <c r="B69" s="63" t="s">
        <v>142</v>
      </c>
      <c r="C69" s="37">
        <v>12265186</v>
      </c>
      <c r="D69" s="37">
        <v>8415568</v>
      </c>
      <c r="E69" s="37">
        <v>0</v>
      </c>
      <c r="F69" s="37"/>
      <c r="G69" s="38">
        <v>0</v>
      </c>
      <c r="H69" s="37">
        <f t="shared" si="5"/>
        <v>20680754</v>
      </c>
      <c r="I69" s="37">
        <v>0</v>
      </c>
      <c r="J69" s="39">
        <v>0</v>
      </c>
      <c r="K69" s="37">
        <v>128739</v>
      </c>
      <c r="L69" s="37">
        <v>144093</v>
      </c>
      <c r="M69" s="37">
        <v>549</v>
      </c>
      <c r="N69" s="37">
        <f t="shared" si="2"/>
        <v>273381</v>
      </c>
      <c r="O69" s="37">
        <f t="shared" si="3"/>
        <v>20407373</v>
      </c>
      <c r="P69" s="84">
        <f>'10.1.19 SIS'!AL69</f>
        <v>2129</v>
      </c>
      <c r="Q69" s="37">
        <f t="shared" si="4"/>
        <v>9585</v>
      </c>
      <c r="R69" s="12"/>
      <c r="S69" s="12"/>
      <c r="T69" s="12"/>
    </row>
    <row r="70" spans="1:20" ht="14.45" customHeight="1" x14ac:dyDescent="0.2">
      <c r="A70" s="62">
        <v>64</v>
      </c>
      <c r="B70" s="63" t="s">
        <v>143</v>
      </c>
      <c r="C70" s="37">
        <v>1700872</v>
      </c>
      <c r="D70" s="37">
        <v>4392577</v>
      </c>
      <c r="E70" s="37">
        <v>0</v>
      </c>
      <c r="F70" s="37"/>
      <c r="G70" s="38">
        <v>-3199</v>
      </c>
      <c r="H70" s="37">
        <f t="shared" si="5"/>
        <v>6090250</v>
      </c>
      <c r="I70" s="37">
        <v>0</v>
      </c>
      <c r="J70" s="39">
        <v>0</v>
      </c>
      <c r="K70" s="37">
        <v>62250</v>
      </c>
      <c r="L70" s="37">
        <v>0</v>
      </c>
      <c r="M70" s="37">
        <v>1073</v>
      </c>
      <c r="N70" s="37">
        <f t="shared" si="2"/>
        <v>63323</v>
      </c>
      <c r="O70" s="37">
        <f t="shared" si="3"/>
        <v>6026927</v>
      </c>
      <c r="P70" s="84">
        <f>'10.1.19 SIS'!AL70</f>
        <v>2048</v>
      </c>
      <c r="Q70" s="37">
        <f t="shared" si="4"/>
        <v>2943</v>
      </c>
      <c r="R70" s="12"/>
      <c r="S70" s="12"/>
      <c r="T70" s="12"/>
    </row>
    <row r="71" spans="1:20" ht="14.45" customHeight="1" x14ac:dyDescent="0.2">
      <c r="A71" s="64">
        <v>65</v>
      </c>
      <c r="B71" s="65" t="s">
        <v>159</v>
      </c>
      <c r="C71" s="40">
        <v>11528533</v>
      </c>
      <c r="D71" s="40">
        <v>28593192</v>
      </c>
      <c r="E71" s="40">
        <v>0</v>
      </c>
      <c r="F71" s="40"/>
      <c r="G71" s="41">
        <v>-14377</v>
      </c>
      <c r="H71" s="40">
        <f t="shared" ref="H71:H75" si="6">SUM(C71:G71)</f>
        <v>40107348</v>
      </c>
      <c r="I71" s="40">
        <v>12849</v>
      </c>
      <c r="J71" s="42">
        <v>0</v>
      </c>
      <c r="K71" s="40">
        <v>325016</v>
      </c>
      <c r="L71" s="40">
        <v>238600</v>
      </c>
      <c r="M71" s="40">
        <v>9749</v>
      </c>
      <c r="N71" s="40">
        <f t="shared" si="2"/>
        <v>586214</v>
      </c>
      <c r="O71" s="40">
        <f t="shared" si="3"/>
        <v>39521134</v>
      </c>
      <c r="P71" s="85">
        <f>'10.1.19 SIS'!AL71</f>
        <v>7850</v>
      </c>
      <c r="Q71" s="40">
        <f t="shared" si="4"/>
        <v>5035</v>
      </c>
      <c r="R71" s="12"/>
      <c r="S71" s="12"/>
      <c r="T71" s="12"/>
    </row>
    <row r="72" spans="1:20" ht="14.45" customHeight="1" x14ac:dyDescent="0.2">
      <c r="A72" s="62">
        <v>66</v>
      </c>
      <c r="B72" s="63" t="s">
        <v>160</v>
      </c>
      <c r="C72" s="37">
        <v>5685650</v>
      </c>
      <c r="D72" s="37">
        <v>2874357</v>
      </c>
      <c r="E72" s="37">
        <v>0</v>
      </c>
      <c r="F72" s="37"/>
      <c r="G72" s="38">
        <v>0</v>
      </c>
      <c r="H72" s="37">
        <f t="shared" si="6"/>
        <v>8560007</v>
      </c>
      <c r="I72" s="37">
        <v>0</v>
      </c>
      <c r="J72" s="39">
        <v>0</v>
      </c>
      <c r="K72" s="37">
        <v>182338</v>
      </c>
      <c r="L72" s="37">
        <v>0</v>
      </c>
      <c r="M72" s="37">
        <v>1070</v>
      </c>
      <c r="N72" s="37">
        <f>SUM(I72:M72)</f>
        <v>183408</v>
      </c>
      <c r="O72" s="37">
        <f>H72-N72</f>
        <v>8376599</v>
      </c>
      <c r="P72" s="84">
        <f>'10.1.19 SIS'!AL72</f>
        <v>1886</v>
      </c>
      <c r="Q72" s="37">
        <f>ROUND(O72/P72,0)</f>
        <v>4441</v>
      </c>
      <c r="R72" s="12"/>
      <c r="S72" s="12"/>
      <c r="T72" s="12"/>
    </row>
    <row r="73" spans="1:20" ht="14.45" customHeight="1" x14ac:dyDescent="0.2">
      <c r="A73" s="62">
        <v>67</v>
      </c>
      <c r="B73" s="63" t="s">
        <v>146</v>
      </c>
      <c r="C73" s="37">
        <v>13265583</v>
      </c>
      <c r="D73" s="37">
        <v>9952324</v>
      </c>
      <c r="E73" s="37">
        <v>0</v>
      </c>
      <c r="F73" s="37"/>
      <c r="G73" s="38">
        <v>-1204</v>
      </c>
      <c r="H73" s="37">
        <f t="shared" si="6"/>
        <v>23216703</v>
      </c>
      <c r="I73" s="37">
        <v>0</v>
      </c>
      <c r="J73" s="39">
        <v>0</v>
      </c>
      <c r="K73" s="37">
        <v>345589</v>
      </c>
      <c r="L73" s="37">
        <v>116833</v>
      </c>
      <c r="M73" s="37">
        <v>0</v>
      </c>
      <c r="N73" s="37">
        <f>SUM(I73:M73)</f>
        <v>462422</v>
      </c>
      <c r="O73" s="37">
        <f>H73-N73</f>
        <v>22754281</v>
      </c>
      <c r="P73" s="84">
        <f>'10.1.19 SIS'!AL73</f>
        <v>5469</v>
      </c>
      <c r="Q73" s="37">
        <f>ROUND(O73/P73,0)</f>
        <v>4161</v>
      </c>
      <c r="R73" s="12"/>
      <c r="S73" s="12"/>
      <c r="T73" s="12"/>
    </row>
    <row r="74" spans="1:20" ht="14.45" customHeight="1" x14ac:dyDescent="0.2">
      <c r="A74" s="62">
        <v>68</v>
      </c>
      <c r="B74" s="63" t="s">
        <v>161</v>
      </c>
      <c r="C74" s="37">
        <v>2007274</v>
      </c>
      <c r="D74" s="37">
        <v>3620296</v>
      </c>
      <c r="E74" s="37">
        <v>0</v>
      </c>
      <c r="F74" s="37"/>
      <c r="G74" s="38">
        <v>0</v>
      </c>
      <c r="H74" s="37">
        <f t="shared" si="6"/>
        <v>5627570</v>
      </c>
      <c r="I74" s="37">
        <v>0</v>
      </c>
      <c r="J74" s="39">
        <v>0</v>
      </c>
      <c r="K74" s="37">
        <v>56356</v>
      </c>
      <c r="L74" s="37">
        <v>39531</v>
      </c>
      <c r="M74" s="37">
        <v>1428</v>
      </c>
      <c r="N74" s="37">
        <f>SUM(I74:M74)</f>
        <v>97315</v>
      </c>
      <c r="O74" s="37">
        <f>H74-N74</f>
        <v>5530255</v>
      </c>
      <c r="P74" s="84">
        <f>'10.1.19 SIS'!AL74</f>
        <v>1804</v>
      </c>
      <c r="Q74" s="37">
        <f>ROUND(O74/P74,0)</f>
        <v>3066</v>
      </c>
      <c r="R74" s="12"/>
      <c r="S74" s="12"/>
      <c r="T74" s="12"/>
    </row>
    <row r="75" spans="1:20" ht="14.45" customHeight="1" x14ac:dyDescent="0.2">
      <c r="A75" s="66">
        <v>69</v>
      </c>
      <c r="B75" s="67" t="s">
        <v>148</v>
      </c>
      <c r="C75" s="40">
        <v>5718125</v>
      </c>
      <c r="D75" s="40">
        <v>7321288</v>
      </c>
      <c r="E75" s="86">
        <v>8000</v>
      </c>
      <c r="F75" s="40"/>
      <c r="G75" s="41">
        <v>0</v>
      </c>
      <c r="H75" s="40">
        <f t="shared" si="6"/>
        <v>13047413</v>
      </c>
      <c r="I75" s="40">
        <v>0</v>
      </c>
      <c r="J75" s="42">
        <v>0</v>
      </c>
      <c r="K75" s="40">
        <v>158991</v>
      </c>
      <c r="L75" s="40">
        <v>77866</v>
      </c>
      <c r="M75" s="40">
        <v>0</v>
      </c>
      <c r="N75" s="86">
        <f>SUM(I75:M75)</f>
        <v>236857</v>
      </c>
      <c r="O75" s="40">
        <f>H75-N75</f>
        <v>12810556</v>
      </c>
      <c r="P75" s="85">
        <f>'10.1.19 SIS'!AL75</f>
        <v>4788</v>
      </c>
      <c r="Q75" s="40">
        <f>ROUND(O75/P75,0)</f>
        <v>2676</v>
      </c>
      <c r="R75" s="12"/>
      <c r="S75" s="12"/>
      <c r="T75" s="12"/>
    </row>
    <row r="76" spans="1:20" ht="14.45" customHeight="1" x14ac:dyDescent="0.2">
      <c r="A76" s="68"/>
      <c r="B76" s="69" t="s">
        <v>164</v>
      </c>
      <c r="C76" s="70">
        <f>SUM(C7:C75)</f>
        <v>1479220637</v>
      </c>
      <c r="D76" s="70">
        <f t="shared" ref="D76:M76" si="7">SUM(D7:D75)</f>
        <v>1863406637</v>
      </c>
      <c r="E76" s="70">
        <f t="shared" si="7"/>
        <v>7920730</v>
      </c>
      <c r="F76" s="70">
        <f>SUM(F7:F75)</f>
        <v>-1629880</v>
      </c>
      <c r="G76" s="70">
        <f t="shared" si="7"/>
        <v>-771485</v>
      </c>
      <c r="H76" s="70">
        <f t="shared" si="7"/>
        <v>3348146639</v>
      </c>
      <c r="I76" s="70">
        <f>SUM(I7:I75)</f>
        <v>4328347</v>
      </c>
      <c r="J76" s="70">
        <f t="shared" si="7"/>
        <v>3099512</v>
      </c>
      <c r="K76" s="70">
        <f t="shared" si="7"/>
        <v>38221075</v>
      </c>
      <c r="L76" s="70">
        <f t="shared" si="7"/>
        <v>32594679</v>
      </c>
      <c r="M76" s="70">
        <f t="shared" si="7"/>
        <v>1257006</v>
      </c>
      <c r="N76" s="70">
        <f>SUM(N7:N75)</f>
        <v>79500619</v>
      </c>
      <c r="O76" s="70">
        <f>SUM(O7:O75)</f>
        <v>3268646020</v>
      </c>
      <c r="P76" s="71">
        <f>SUM(P7:P75)</f>
        <v>683791</v>
      </c>
      <c r="Q76" s="70">
        <f>ROUND(O76/P76,0)</f>
        <v>4780</v>
      </c>
      <c r="R76" s="12"/>
      <c r="S76" s="12"/>
      <c r="T76" s="12"/>
    </row>
    <row r="77" spans="1:20" ht="15" customHeight="1" x14ac:dyDescent="0.2">
      <c r="C77" s="48" t="s">
        <v>242</v>
      </c>
      <c r="D77" s="12"/>
      <c r="E77" s="12"/>
      <c r="F77" s="12"/>
      <c r="G77" s="12"/>
      <c r="H77" s="12"/>
      <c r="I77" s="7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 customHeight="1" x14ac:dyDescent="0.2">
      <c r="C78" s="87" t="s">
        <v>4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x14ac:dyDescent="0.2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73"/>
      <c r="Q79" s="12"/>
      <c r="R79" s="12"/>
      <c r="S79" s="12"/>
      <c r="T79" s="12"/>
    </row>
    <row r="80" spans="1:20" x14ac:dyDescent="0.2">
      <c r="B80" s="12"/>
      <c r="C80" s="12"/>
      <c r="D80" s="12"/>
      <c r="E80" s="12"/>
      <c r="F80" s="12"/>
      <c r="G80" s="12"/>
      <c r="H80" s="12"/>
      <c r="I80" s="7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</sheetData>
  <mergeCells count="6">
    <mergeCell ref="A6:B6"/>
    <mergeCell ref="A1:B1"/>
    <mergeCell ref="A2:B2"/>
    <mergeCell ref="A3:B3"/>
    <mergeCell ref="A4:B4"/>
    <mergeCell ref="A5:B5"/>
  </mergeCells>
  <phoneticPr fontId="0" type="noConversion"/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&amp;C&amp;20FY2019-20 Charter School Funding (General &amp; Special Revenue Funds)
Final Local Revenue Representation per Pupil</oddHeader>
  </headerFooter>
  <colBreaks count="1" manualBreakCount="1">
    <brk id="8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79"/>
  <sheetViews>
    <sheetView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4.28515625" style="43" customWidth="1"/>
    <col min="2" max="2" width="18.140625" style="13" customWidth="1"/>
    <col min="3" max="3" width="14.5703125" style="13" customWidth="1"/>
    <col min="4" max="4" width="14.42578125" style="13" customWidth="1"/>
    <col min="5" max="5" width="12.42578125" style="13" customWidth="1"/>
    <col min="6" max="6" width="14.140625" style="13" customWidth="1"/>
    <col min="7" max="7" width="11.140625" style="75" bestFit="1" customWidth="1"/>
    <col min="8" max="8" width="13.7109375" style="13" customWidth="1"/>
    <col min="9" max="9" width="15.42578125" style="13" customWidth="1"/>
    <col min="10" max="10" width="13.28515625" style="13" customWidth="1"/>
    <col min="11" max="11" width="12.85546875" style="13" customWidth="1"/>
    <col min="12" max="12" width="13.7109375" style="13" customWidth="1"/>
    <col min="13" max="13" width="17.5703125" style="13" customWidth="1"/>
    <col min="14" max="14" width="14" style="13" customWidth="1"/>
    <col min="15" max="15" width="12.42578125" style="13" customWidth="1"/>
    <col min="16" max="16384" width="9.140625" style="13"/>
  </cols>
  <sheetData>
    <row r="1" spans="1:17" ht="94.9" customHeight="1" x14ac:dyDescent="0.2">
      <c r="A1" s="124" t="s">
        <v>0</v>
      </c>
      <c r="B1" s="124" t="s">
        <v>0</v>
      </c>
      <c r="C1" s="29" t="s">
        <v>165</v>
      </c>
      <c r="D1" s="29" t="s">
        <v>166</v>
      </c>
      <c r="E1" s="29" t="s">
        <v>167</v>
      </c>
      <c r="F1" s="30" t="s">
        <v>2</v>
      </c>
      <c r="G1" s="29" t="s">
        <v>168</v>
      </c>
      <c r="H1" s="29" t="s">
        <v>169</v>
      </c>
      <c r="I1" s="29" t="s">
        <v>170</v>
      </c>
      <c r="J1" s="29" t="s">
        <v>171</v>
      </c>
      <c r="K1" s="29" t="s">
        <v>172</v>
      </c>
      <c r="L1" s="30" t="s">
        <v>2</v>
      </c>
      <c r="M1" s="31" t="s">
        <v>79</v>
      </c>
      <c r="N1" s="28" t="s">
        <v>203</v>
      </c>
      <c r="O1" s="32" t="s">
        <v>80</v>
      </c>
      <c r="P1" s="12"/>
      <c r="Q1" s="12"/>
    </row>
    <row r="2" spans="1:17" s="34" customFormat="1" ht="13.5" customHeight="1" x14ac:dyDescent="0.2">
      <c r="A2" s="125"/>
      <c r="B2" s="126"/>
      <c r="C2" s="61">
        <v>1</v>
      </c>
      <c r="D2" s="61">
        <f>1+C2</f>
        <v>2</v>
      </c>
      <c r="E2" s="61">
        <f t="shared" ref="E2:O2" si="0">1+D2</f>
        <v>3</v>
      </c>
      <c r="F2" s="61">
        <f t="shared" si="0"/>
        <v>4</v>
      </c>
      <c r="G2" s="61">
        <f t="shared" si="0"/>
        <v>5</v>
      </c>
      <c r="H2" s="61">
        <f t="shared" si="0"/>
        <v>6</v>
      </c>
      <c r="I2" s="61">
        <f t="shared" si="0"/>
        <v>7</v>
      </c>
      <c r="J2" s="61">
        <f t="shared" si="0"/>
        <v>8</v>
      </c>
      <c r="K2" s="61">
        <f t="shared" si="0"/>
        <v>9</v>
      </c>
      <c r="L2" s="61">
        <f t="shared" si="0"/>
        <v>10</v>
      </c>
      <c r="M2" s="61">
        <f t="shared" si="0"/>
        <v>11</v>
      </c>
      <c r="N2" s="61">
        <f t="shared" si="0"/>
        <v>12</v>
      </c>
      <c r="O2" s="61">
        <f t="shared" si="0"/>
        <v>13</v>
      </c>
      <c r="P2" s="45"/>
    </row>
    <row r="3" spans="1:17" s="34" customFormat="1" ht="11.25" hidden="1" customHeight="1" x14ac:dyDescent="0.2">
      <c r="A3" s="44"/>
      <c r="B3" s="54"/>
      <c r="C3" s="55"/>
      <c r="D3" s="55"/>
      <c r="E3" s="55"/>
      <c r="F3" s="56"/>
      <c r="G3" s="55"/>
      <c r="H3" s="55"/>
      <c r="I3" s="55"/>
      <c r="J3" s="57"/>
      <c r="K3" s="55"/>
      <c r="L3" s="58"/>
      <c r="M3" s="59"/>
      <c r="N3" s="55"/>
      <c r="O3" s="60"/>
      <c r="P3" s="45"/>
      <c r="Q3" s="45"/>
    </row>
    <row r="4" spans="1:17" s="34" customFormat="1" ht="11.25" hidden="1" customHeight="1" x14ac:dyDescent="0.2">
      <c r="A4" s="44"/>
      <c r="B4" s="54"/>
      <c r="C4" s="55"/>
      <c r="D4" s="55"/>
      <c r="E4" s="55"/>
      <c r="F4" s="56"/>
      <c r="G4" s="55"/>
      <c r="H4" s="55"/>
      <c r="I4" s="55"/>
      <c r="J4" s="57"/>
      <c r="K4" s="55"/>
      <c r="L4" s="58"/>
      <c r="M4" s="59"/>
      <c r="N4" s="55"/>
      <c r="O4" s="60"/>
      <c r="P4" s="45"/>
      <c r="Q4" s="45"/>
    </row>
    <row r="5" spans="1:17" s="34" customFormat="1" ht="11.25" hidden="1" customHeight="1" x14ac:dyDescent="0.2">
      <c r="A5" s="44"/>
      <c r="B5" s="54"/>
      <c r="C5" s="55"/>
      <c r="D5" s="55"/>
      <c r="E5" s="55"/>
      <c r="F5" s="56"/>
      <c r="G5" s="55"/>
      <c r="H5" s="55"/>
      <c r="I5" s="55"/>
      <c r="J5" s="57"/>
      <c r="K5" s="55"/>
      <c r="L5" s="58"/>
      <c r="M5" s="59"/>
      <c r="N5" s="55"/>
      <c r="O5" s="60"/>
      <c r="P5" s="45"/>
      <c r="Q5" s="45"/>
    </row>
    <row r="6" spans="1:17" s="34" customFormat="1" ht="11.25" hidden="1" customHeight="1" x14ac:dyDescent="0.2">
      <c r="A6" s="44"/>
      <c r="B6" s="54"/>
      <c r="C6" s="55"/>
      <c r="D6" s="55"/>
      <c r="E6" s="55"/>
      <c r="F6" s="56"/>
      <c r="G6" s="55"/>
      <c r="H6" s="55"/>
      <c r="I6" s="55"/>
      <c r="J6" s="57"/>
      <c r="K6" s="55"/>
      <c r="L6" s="58"/>
      <c r="M6" s="59"/>
      <c r="N6" s="55"/>
      <c r="O6" s="60"/>
      <c r="P6" s="45"/>
      <c r="Q6" s="45"/>
    </row>
    <row r="7" spans="1:17" ht="15" customHeight="1" x14ac:dyDescent="0.2">
      <c r="A7" s="62">
        <v>1</v>
      </c>
      <c r="B7" s="63" t="s">
        <v>149</v>
      </c>
      <c r="C7" s="35">
        <v>0</v>
      </c>
      <c r="D7" s="35">
        <v>0</v>
      </c>
      <c r="E7" s="35">
        <v>0</v>
      </c>
      <c r="F7" s="35">
        <f t="shared" ref="F7:F38" si="1">SUM(C7:E7)</f>
        <v>0</v>
      </c>
      <c r="G7" s="35">
        <v>0</v>
      </c>
      <c r="H7" s="35">
        <v>0</v>
      </c>
      <c r="I7" s="35">
        <v>0</v>
      </c>
      <c r="J7" s="36">
        <v>0</v>
      </c>
      <c r="K7" s="35">
        <v>0</v>
      </c>
      <c r="L7" s="35">
        <f>SUM(G7:K7)</f>
        <v>0</v>
      </c>
      <c r="M7" s="35">
        <f>F7-L7</f>
        <v>0</v>
      </c>
      <c r="N7" s="14">
        <f>'Detail Calculation exclude debt'!P7</f>
        <v>9530</v>
      </c>
      <c r="O7" s="35">
        <f>ROUND(M7/N7,0)</f>
        <v>0</v>
      </c>
      <c r="P7" s="12"/>
      <c r="Q7" s="12"/>
    </row>
    <row r="8" spans="1:17" ht="15" customHeight="1" x14ac:dyDescent="0.2">
      <c r="A8" s="62">
        <v>2</v>
      </c>
      <c r="B8" s="63" t="s">
        <v>85</v>
      </c>
      <c r="C8" s="37">
        <v>1749356</v>
      </c>
      <c r="D8" s="37">
        <v>0</v>
      </c>
      <c r="E8" s="37">
        <v>0</v>
      </c>
      <c r="F8" s="37">
        <f t="shared" si="1"/>
        <v>1749356</v>
      </c>
      <c r="G8" s="38">
        <v>0</v>
      </c>
      <c r="H8" s="37">
        <v>0</v>
      </c>
      <c r="I8" s="37">
        <v>55609</v>
      </c>
      <c r="J8" s="39">
        <v>0</v>
      </c>
      <c r="K8" s="37">
        <v>2258</v>
      </c>
      <c r="L8" s="37">
        <f t="shared" ref="L8:L71" si="2">SUM(G8:K8)</f>
        <v>57867</v>
      </c>
      <c r="M8" s="37">
        <f t="shared" ref="M8:M71" si="3">F8-L8</f>
        <v>1691489</v>
      </c>
      <c r="N8" s="16">
        <f>'Detail Calculation exclude debt'!P8</f>
        <v>4011</v>
      </c>
      <c r="O8" s="37">
        <f t="shared" ref="O8:O71" si="4">ROUND(M8/N8,0)</f>
        <v>422</v>
      </c>
      <c r="P8" s="12"/>
      <c r="Q8" s="12"/>
    </row>
    <row r="9" spans="1:17" ht="15" customHeight="1" x14ac:dyDescent="0.2">
      <c r="A9" s="62">
        <v>3</v>
      </c>
      <c r="B9" s="63" t="s">
        <v>86</v>
      </c>
      <c r="C9" s="37">
        <v>19828854</v>
      </c>
      <c r="D9" s="37">
        <v>0</v>
      </c>
      <c r="E9" s="37">
        <v>0</v>
      </c>
      <c r="F9" s="37">
        <f t="shared" si="1"/>
        <v>19828854</v>
      </c>
      <c r="G9" s="38">
        <v>0</v>
      </c>
      <c r="H9" s="37">
        <v>0</v>
      </c>
      <c r="I9" s="37">
        <v>656026</v>
      </c>
      <c r="J9" s="39">
        <v>0</v>
      </c>
      <c r="K9" s="37">
        <v>0</v>
      </c>
      <c r="L9" s="37">
        <f t="shared" si="2"/>
        <v>656026</v>
      </c>
      <c r="M9" s="37">
        <f t="shared" si="3"/>
        <v>19172828</v>
      </c>
      <c r="N9" s="16">
        <f>'Detail Calculation exclude debt'!P9</f>
        <v>22871</v>
      </c>
      <c r="O9" s="37">
        <f t="shared" si="4"/>
        <v>838</v>
      </c>
      <c r="P9" s="12"/>
      <c r="Q9" s="12"/>
    </row>
    <row r="10" spans="1:17" ht="15" customHeight="1" x14ac:dyDescent="0.2">
      <c r="A10" s="62">
        <v>4</v>
      </c>
      <c r="B10" s="63" t="s">
        <v>87</v>
      </c>
      <c r="C10" s="37">
        <v>0</v>
      </c>
      <c r="D10" s="37">
        <v>0</v>
      </c>
      <c r="E10" s="37">
        <v>0</v>
      </c>
      <c r="F10" s="37">
        <f t="shared" si="1"/>
        <v>0</v>
      </c>
      <c r="G10" s="38">
        <v>0</v>
      </c>
      <c r="H10" s="37">
        <v>0</v>
      </c>
      <c r="I10" s="37">
        <v>0</v>
      </c>
      <c r="J10" s="39">
        <v>0</v>
      </c>
      <c r="K10" s="37">
        <v>0</v>
      </c>
      <c r="L10" s="37">
        <f t="shared" si="2"/>
        <v>0</v>
      </c>
      <c r="M10" s="37">
        <f t="shared" si="3"/>
        <v>0</v>
      </c>
      <c r="N10" s="16">
        <f>'Detail Calculation exclude debt'!P10</f>
        <v>3061</v>
      </c>
      <c r="O10" s="37">
        <f t="shared" si="4"/>
        <v>0</v>
      </c>
      <c r="P10" s="12"/>
      <c r="Q10" s="12"/>
    </row>
    <row r="11" spans="1:17" ht="15" customHeight="1" x14ac:dyDescent="0.2">
      <c r="A11" s="64">
        <v>5</v>
      </c>
      <c r="B11" s="65" t="s">
        <v>88</v>
      </c>
      <c r="C11" s="40">
        <v>0</v>
      </c>
      <c r="D11" s="40">
        <v>0</v>
      </c>
      <c r="E11" s="40">
        <v>0</v>
      </c>
      <c r="F11" s="40">
        <f t="shared" si="1"/>
        <v>0</v>
      </c>
      <c r="G11" s="41">
        <v>0</v>
      </c>
      <c r="H11" s="40">
        <v>0</v>
      </c>
      <c r="I11" s="40">
        <v>0</v>
      </c>
      <c r="J11" s="42">
        <v>0</v>
      </c>
      <c r="K11" s="40">
        <v>0</v>
      </c>
      <c r="L11" s="40">
        <f t="shared" si="2"/>
        <v>0</v>
      </c>
      <c r="M11" s="40">
        <f t="shared" si="3"/>
        <v>0</v>
      </c>
      <c r="N11" s="17">
        <f>'Detail Calculation exclude debt'!P11</f>
        <v>5189</v>
      </c>
      <c r="O11" s="40">
        <f t="shared" si="4"/>
        <v>0</v>
      </c>
      <c r="P11" s="12"/>
      <c r="Q11" s="12"/>
    </row>
    <row r="12" spans="1:17" ht="15" customHeight="1" x14ac:dyDescent="0.2">
      <c r="A12" s="62">
        <v>6</v>
      </c>
      <c r="B12" s="63" t="s">
        <v>89</v>
      </c>
      <c r="C12" s="35">
        <v>4321446</v>
      </c>
      <c r="D12" s="35">
        <v>0</v>
      </c>
      <c r="E12" s="35">
        <v>0</v>
      </c>
      <c r="F12" s="35">
        <f t="shared" si="1"/>
        <v>4321446</v>
      </c>
      <c r="G12" s="35">
        <v>0</v>
      </c>
      <c r="H12" s="35">
        <v>0</v>
      </c>
      <c r="I12" s="35">
        <v>0</v>
      </c>
      <c r="J12" s="36">
        <v>0</v>
      </c>
      <c r="K12" s="35">
        <v>0</v>
      </c>
      <c r="L12" s="35">
        <f t="shared" si="2"/>
        <v>0</v>
      </c>
      <c r="M12" s="35">
        <f t="shared" si="3"/>
        <v>4321446</v>
      </c>
      <c r="N12" s="14">
        <f>'Detail Calculation exclude debt'!P12</f>
        <v>5790</v>
      </c>
      <c r="O12" s="35">
        <f t="shared" si="4"/>
        <v>746</v>
      </c>
      <c r="P12" s="12"/>
      <c r="Q12" s="12"/>
    </row>
    <row r="13" spans="1:17" ht="15" customHeight="1" x14ac:dyDescent="0.2">
      <c r="A13" s="62">
        <v>7</v>
      </c>
      <c r="B13" s="63" t="s">
        <v>90</v>
      </c>
      <c r="C13" s="37">
        <v>2299490</v>
      </c>
      <c r="D13" s="37">
        <v>0</v>
      </c>
      <c r="E13" s="37">
        <v>0</v>
      </c>
      <c r="F13" s="37">
        <f t="shared" si="1"/>
        <v>2299490</v>
      </c>
      <c r="G13" s="38">
        <v>0</v>
      </c>
      <c r="H13" s="37">
        <v>0</v>
      </c>
      <c r="I13" s="37">
        <v>71688</v>
      </c>
      <c r="J13" s="39">
        <v>0</v>
      </c>
      <c r="K13" s="37">
        <v>0</v>
      </c>
      <c r="L13" s="37">
        <f t="shared" si="2"/>
        <v>71688</v>
      </c>
      <c r="M13" s="37">
        <f t="shared" si="3"/>
        <v>2227802</v>
      </c>
      <c r="N13" s="16">
        <f>'Detail Calculation exclude debt'!P13</f>
        <v>2133</v>
      </c>
      <c r="O13" s="37">
        <f t="shared" si="4"/>
        <v>1044</v>
      </c>
      <c r="P13" s="12"/>
      <c r="Q13" s="12"/>
    </row>
    <row r="14" spans="1:17" ht="15" customHeight="1" x14ac:dyDescent="0.2">
      <c r="A14" s="62">
        <v>8</v>
      </c>
      <c r="B14" s="63" t="s">
        <v>91</v>
      </c>
      <c r="C14" s="37">
        <v>13519930</v>
      </c>
      <c r="D14" s="37">
        <v>0</v>
      </c>
      <c r="E14" s="37">
        <v>0</v>
      </c>
      <c r="F14" s="37">
        <f t="shared" si="1"/>
        <v>13519930</v>
      </c>
      <c r="G14" s="38">
        <v>0</v>
      </c>
      <c r="H14" s="37">
        <v>0</v>
      </c>
      <c r="I14" s="37">
        <v>426671</v>
      </c>
      <c r="J14" s="39">
        <v>0</v>
      </c>
      <c r="K14" s="37">
        <v>0</v>
      </c>
      <c r="L14" s="37">
        <f t="shared" si="2"/>
        <v>426671</v>
      </c>
      <c r="M14" s="37">
        <f t="shared" si="3"/>
        <v>13093259</v>
      </c>
      <c r="N14" s="16">
        <f>'Detail Calculation exclude debt'!P14</f>
        <v>22504</v>
      </c>
      <c r="O14" s="37">
        <f t="shared" si="4"/>
        <v>582</v>
      </c>
      <c r="P14" s="12"/>
      <c r="Q14" s="12"/>
    </row>
    <row r="15" spans="1:17" ht="15" customHeight="1" x14ac:dyDescent="0.2">
      <c r="A15" s="62">
        <v>9</v>
      </c>
      <c r="B15" s="63" t="s">
        <v>82</v>
      </c>
      <c r="C15" s="37">
        <v>29993457</v>
      </c>
      <c r="D15" s="37">
        <v>0</v>
      </c>
      <c r="E15" s="37">
        <v>0</v>
      </c>
      <c r="F15" s="37">
        <f t="shared" si="1"/>
        <v>29993457</v>
      </c>
      <c r="G15" s="38">
        <v>0</v>
      </c>
      <c r="H15" s="37">
        <v>23620</v>
      </c>
      <c r="I15" s="37">
        <v>888304</v>
      </c>
      <c r="J15" s="39">
        <v>0</v>
      </c>
      <c r="K15" s="37">
        <v>0</v>
      </c>
      <c r="L15" s="37">
        <f t="shared" si="2"/>
        <v>911924</v>
      </c>
      <c r="M15" s="37">
        <f t="shared" si="3"/>
        <v>29081533</v>
      </c>
      <c r="N15" s="16">
        <f>'Detail Calculation exclude debt'!P15</f>
        <v>38043</v>
      </c>
      <c r="O15" s="37">
        <f t="shared" si="4"/>
        <v>764</v>
      </c>
      <c r="P15" s="12"/>
      <c r="Q15" s="12"/>
    </row>
    <row r="16" spans="1:17" ht="15" customHeight="1" x14ac:dyDescent="0.2">
      <c r="A16" s="64">
        <v>10</v>
      </c>
      <c r="B16" s="65" t="s">
        <v>92</v>
      </c>
      <c r="C16" s="40">
        <v>23567761</v>
      </c>
      <c r="D16" s="40">
        <v>4172307</v>
      </c>
      <c r="E16" s="40">
        <v>0</v>
      </c>
      <c r="F16" s="40">
        <f t="shared" si="1"/>
        <v>27740068</v>
      </c>
      <c r="G16" s="41">
        <v>0</v>
      </c>
      <c r="H16" s="40">
        <v>0</v>
      </c>
      <c r="I16" s="40">
        <v>753081</v>
      </c>
      <c r="J16" s="42">
        <v>0</v>
      </c>
      <c r="K16" s="40">
        <v>0</v>
      </c>
      <c r="L16" s="40">
        <f t="shared" si="2"/>
        <v>753081</v>
      </c>
      <c r="M16" s="40">
        <f t="shared" si="3"/>
        <v>26986987</v>
      </c>
      <c r="N16" s="17">
        <f>'Detail Calculation exclude debt'!P16</f>
        <v>32979</v>
      </c>
      <c r="O16" s="40">
        <f t="shared" si="4"/>
        <v>818</v>
      </c>
      <c r="P16" s="12"/>
      <c r="Q16" s="12"/>
    </row>
    <row r="17" spans="1:17" ht="15" customHeight="1" x14ac:dyDescent="0.2">
      <c r="A17" s="62">
        <v>11</v>
      </c>
      <c r="B17" s="63" t="s">
        <v>93</v>
      </c>
      <c r="C17" s="35">
        <v>855468</v>
      </c>
      <c r="D17" s="35">
        <v>0</v>
      </c>
      <c r="E17" s="35">
        <v>0</v>
      </c>
      <c r="F17" s="35">
        <f t="shared" si="1"/>
        <v>855468</v>
      </c>
      <c r="G17" s="35">
        <v>0</v>
      </c>
      <c r="H17" s="35">
        <v>0</v>
      </c>
      <c r="I17" s="35">
        <v>30721</v>
      </c>
      <c r="J17" s="36">
        <v>0</v>
      </c>
      <c r="K17" s="35">
        <v>0</v>
      </c>
      <c r="L17" s="35">
        <f t="shared" si="2"/>
        <v>30721</v>
      </c>
      <c r="M17" s="35">
        <f t="shared" si="3"/>
        <v>824747</v>
      </c>
      <c r="N17" s="14">
        <f>'Detail Calculation exclude debt'!P17</f>
        <v>1547</v>
      </c>
      <c r="O17" s="35">
        <f t="shared" si="4"/>
        <v>533</v>
      </c>
      <c r="P17" s="12"/>
      <c r="Q17" s="12"/>
    </row>
    <row r="18" spans="1:17" ht="15" customHeight="1" x14ac:dyDescent="0.2">
      <c r="A18" s="62">
        <v>12</v>
      </c>
      <c r="B18" s="63" t="s">
        <v>94</v>
      </c>
      <c r="C18" s="37">
        <v>0</v>
      </c>
      <c r="D18" s="37">
        <v>0</v>
      </c>
      <c r="E18" s="37">
        <v>0</v>
      </c>
      <c r="F18" s="37">
        <f t="shared" si="1"/>
        <v>0</v>
      </c>
      <c r="G18" s="38">
        <v>0</v>
      </c>
      <c r="H18" s="37">
        <v>0</v>
      </c>
      <c r="I18" s="37">
        <v>0</v>
      </c>
      <c r="J18" s="39">
        <v>0</v>
      </c>
      <c r="K18" s="37">
        <v>0</v>
      </c>
      <c r="L18" s="37">
        <f t="shared" si="2"/>
        <v>0</v>
      </c>
      <c r="M18" s="37">
        <f t="shared" si="3"/>
        <v>0</v>
      </c>
      <c r="N18" s="16">
        <f>'Detail Calculation exclude debt'!P18</f>
        <v>1295</v>
      </c>
      <c r="O18" s="37">
        <f t="shared" si="4"/>
        <v>0</v>
      </c>
      <c r="P18" s="12"/>
      <c r="Q18" s="12"/>
    </row>
    <row r="19" spans="1:17" ht="15" customHeight="1" x14ac:dyDescent="0.2">
      <c r="A19" s="62">
        <v>13</v>
      </c>
      <c r="B19" s="63" t="s">
        <v>95</v>
      </c>
      <c r="C19" s="37">
        <v>44878</v>
      </c>
      <c r="D19" s="37">
        <v>0</v>
      </c>
      <c r="E19" s="37">
        <v>0</v>
      </c>
      <c r="F19" s="37">
        <f t="shared" si="1"/>
        <v>44878</v>
      </c>
      <c r="G19" s="38">
        <v>0</v>
      </c>
      <c r="H19" s="37">
        <v>0</v>
      </c>
      <c r="I19" s="37">
        <v>1760</v>
      </c>
      <c r="J19" s="39">
        <v>0</v>
      </c>
      <c r="K19" s="37">
        <v>0</v>
      </c>
      <c r="L19" s="37">
        <f t="shared" si="2"/>
        <v>1760</v>
      </c>
      <c r="M19" s="37">
        <f t="shared" si="3"/>
        <v>43118</v>
      </c>
      <c r="N19" s="16">
        <f>'Detail Calculation exclude debt'!P19</f>
        <v>1220</v>
      </c>
      <c r="O19" s="37">
        <f t="shared" si="4"/>
        <v>35</v>
      </c>
      <c r="P19" s="12"/>
      <c r="Q19" s="12"/>
    </row>
    <row r="20" spans="1:17" ht="15" customHeight="1" x14ac:dyDescent="0.2">
      <c r="A20" s="62">
        <v>14</v>
      </c>
      <c r="B20" s="63" t="s">
        <v>96</v>
      </c>
      <c r="C20" s="37">
        <v>535721</v>
      </c>
      <c r="D20" s="37">
        <v>0</v>
      </c>
      <c r="E20" s="37">
        <v>0</v>
      </c>
      <c r="F20" s="37">
        <f t="shared" si="1"/>
        <v>535721</v>
      </c>
      <c r="G20" s="38">
        <v>0</v>
      </c>
      <c r="H20" s="37">
        <v>0</v>
      </c>
      <c r="I20" s="37">
        <v>18855</v>
      </c>
      <c r="J20" s="39">
        <v>0</v>
      </c>
      <c r="K20" s="37">
        <v>0</v>
      </c>
      <c r="L20" s="37">
        <f t="shared" si="2"/>
        <v>18855</v>
      </c>
      <c r="M20" s="37">
        <f t="shared" si="3"/>
        <v>516866</v>
      </c>
      <c r="N20" s="16">
        <f>'Detail Calculation exclude debt'!P20</f>
        <v>1702</v>
      </c>
      <c r="O20" s="37">
        <f t="shared" si="4"/>
        <v>304</v>
      </c>
      <c r="P20" s="12"/>
      <c r="Q20" s="12"/>
    </row>
    <row r="21" spans="1:17" ht="15" customHeight="1" x14ac:dyDescent="0.2">
      <c r="A21" s="64">
        <v>15</v>
      </c>
      <c r="B21" s="65" t="s">
        <v>97</v>
      </c>
      <c r="C21" s="40">
        <v>0</v>
      </c>
      <c r="D21" s="40">
        <v>0</v>
      </c>
      <c r="E21" s="40">
        <v>0</v>
      </c>
      <c r="F21" s="40">
        <f t="shared" si="1"/>
        <v>0</v>
      </c>
      <c r="G21" s="41">
        <v>0</v>
      </c>
      <c r="H21" s="40">
        <v>0</v>
      </c>
      <c r="I21" s="40">
        <v>0</v>
      </c>
      <c r="J21" s="42">
        <v>0</v>
      </c>
      <c r="K21" s="40">
        <v>0</v>
      </c>
      <c r="L21" s="40">
        <f t="shared" si="2"/>
        <v>0</v>
      </c>
      <c r="M21" s="40">
        <f t="shared" si="3"/>
        <v>0</v>
      </c>
      <c r="N21" s="17">
        <f>'Detail Calculation exclude debt'!P21</f>
        <v>3529</v>
      </c>
      <c r="O21" s="40">
        <f t="shared" si="4"/>
        <v>0</v>
      </c>
      <c r="P21" s="12"/>
      <c r="Q21" s="12"/>
    </row>
    <row r="22" spans="1:17" ht="15" customHeight="1" x14ac:dyDescent="0.2">
      <c r="A22" s="62">
        <v>16</v>
      </c>
      <c r="B22" s="63" t="s">
        <v>98</v>
      </c>
      <c r="C22" s="35">
        <v>2113629</v>
      </c>
      <c r="D22" s="35">
        <v>5528455</v>
      </c>
      <c r="E22" s="35">
        <v>0</v>
      </c>
      <c r="F22" s="35">
        <f t="shared" si="1"/>
        <v>7642084</v>
      </c>
      <c r="G22" s="35">
        <v>0</v>
      </c>
      <c r="H22" s="35">
        <v>0</v>
      </c>
      <c r="I22" s="35">
        <v>87135</v>
      </c>
      <c r="J22" s="36">
        <v>69262</v>
      </c>
      <c r="K22" s="35">
        <v>0</v>
      </c>
      <c r="L22" s="35">
        <f t="shared" si="2"/>
        <v>156397</v>
      </c>
      <c r="M22" s="35">
        <f t="shared" si="3"/>
        <v>7485687</v>
      </c>
      <c r="N22" s="14">
        <f>'Detail Calculation exclude debt'!P22</f>
        <v>4801</v>
      </c>
      <c r="O22" s="35">
        <f t="shared" si="4"/>
        <v>1559</v>
      </c>
      <c r="P22" s="12"/>
      <c r="Q22" s="12"/>
    </row>
    <row r="23" spans="1:17" ht="15" customHeight="1" x14ac:dyDescent="0.2">
      <c r="A23" s="62">
        <v>17</v>
      </c>
      <c r="B23" s="63" t="s">
        <v>83</v>
      </c>
      <c r="C23" s="37">
        <v>0</v>
      </c>
      <c r="D23" s="37">
        <v>43313097</v>
      </c>
      <c r="E23" s="37">
        <v>0</v>
      </c>
      <c r="F23" s="37">
        <f t="shared" si="1"/>
        <v>43313097</v>
      </c>
      <c r="G23" s="38">
        <v>0</v>
      </c>
      <c r="H23" s="37">
        <v>0</v>
      </c>
      <c r="I23" s="37">
        <v>0</v>
      </c>
      <c r="J23" s="39">
        <v>466522</v>
      </c>
      <c r="K23" s="37">
        <v>0</v>
      </c>
      <c r="L23" s="37">
        <f t="shared" si="2"/>
        <v>466522</v>
      </c>
      <c r="M23" s="37">
        <f t="shared" si="3"/>
        <v>42846575</v>
      </c>
      <c r="N23" s="16">
        <f>'Detail Calculation exclude debt'!P23</f>
        <v>45497</v>
      </c>
      <c r="O23" s="37">
        <f t="shared" si="4"/>
        <v>942</v>
      </c>
      <c r="P23" s="12"/>
      <c r="Q23" s="12"/>
    </row>
    <row r="24" spans="1:17" ht="15" customHeight="1" x14ac:dyDescent="0.2">
      <c r="A24" s="62">
        <v>18</v>
      </c>
      <c r="B24" s="63" t="s">
        <v>99</v>
      </c>
      <c r="C24" s="37">
        <v>0</v>
      </c>
      <c r="D24" s="37">
        <v>0</v>
      </c>
      <c r="E24" s="37">
        <v>0</v>
      </c>
      <c r="F24" s="37">
        <f t="shared" si="1"/>
        <v>0</v>
      </c>
      <c r="G24" s="38">
        <v>0</v>
      </c>
      <c r="H24" s="37">
        <v>0</v>
      </c>
      <c r="I24" s="37">
        <v>0</v>
      </c>
      <c r="J24" s="39">
        <v>0</v>
      </c>
      <c r="K24" s="37">
        <v>0</v>
      </c>
      <c r="L24" s="37">
        <f t="shared" si="2"/>
        <v>0</v>
      </c>
      <c r="M24" s="37">
        <f t="shared" si="3"/>
        <v>0</v>
      </c>
      <c r="N24" s="16">
        <f>'Detail Calculation exclude debt'!P24</f>
        <v>898</v>
      </c>
      <c r="O24" s="37">
        <f t="shared" si="4"/>
        <v>0</v>
      </c>
      <c r="P24" s="12"/>
      <c r="Q24" s="12"/>
    </row>
    <row r="25" spans="1:17" ht="15" customHeight="1" x14ac:dyDescent="0.2">
      <c r="A25" s="62">
        <v>19</v>
      </c>
      <c r="B25" s="63" t="s">
        <v>100</v>
      </c>
      <c r="C25" s="37">
        <v>0</v>
      </c>
      <c r="D25" s="37">
        <v>0</v>
      </c>
      <c r="E25" s="37">
        <v>0</v>
      </c>
      <c r="F25" s="37">
        <f t="shared" si="1"/>
        <v>0</v>
      </c>
      <c r="G25" s="38">
        <v>0</v>
      </c>
      <c r="H25" s="37">
        <v>0</v>
      </c>
      <c r="I25" s="37">
        <v>0</v>
      </c>
      <c r="J25" s="39">
        <v>0</v>
      </c>
      <c r="K25" s="37">
        <v>0</v>
      </c>
      <c r="L25" s="37">
        <f t="shared" si="2"/>
        <v>0</v>
      </c>
      <c r="M25" s="37">
        <f t="shared" si="3"/>
        <v>0</v>
      </c>
      <c r="N25" s="16">
        <f>'Detail Calculation exclude debt'!P25</f>
        <v>1784</v>
      </c>
      <c r="O25" s="37">
        <f t="shared" si="4"/>
        <v>0</v>
      </c>
      <c r="P25" s="12"/>
      <c r="Q25" s="12"/>
    </row>
    <row r="26" spans="1:17" ht="15" customHeight="1" x14ac:dyDescent="0.2">
      <c r="A26" s="64">
        <v>20</v>
      </c>
      <c r="B26" s="65" t="s">
        <v>101</v>
      </c>
      <c r="C26" s="40">
        <v>504895</v>
      </c>
      <c r="D26" s="40">
        <v>0</v>
      </c>
      <c r="E26" s="40">
        <v>0</v>
      </c>
      <c r="F26" s="40">
        <f t="shared" si="1"/>
        <v>504895</v>
      </c>
      <c r="G26" s="41">
        <v>0</v>
      </c>
      <c r="H26" s="40">
        <v>0</v>
      </c>
      <c r="I26" s="40">
        <v>16563</v>
      </c>
      <c r="J26" s="42">
        <v>0</v>
      </c>
      <c r="K26" s="40">
        <v>0</v>
      </c>
      <c r="L26" s="40">
        <f t="shared" si="2"/>
        <v>16563</v>
      </c>
      <c r="M26" s="40">
        <f t="shared" si="3"/>
        <v>488332</v>
      </c>
      <c r="N26" s="17">
        <f>'Detail Calculation exclude debt'!P26</f>
        <v>5564</v>
      </c>
      <c r="O26" s="40">
        <f t="shared" si="4"/>
        <v>88</v>
      </c>
      <c r="P26" s="12"/>
      <c r="Q26" s="12"/>
    </row>
    <row r="27" spans="1:17" ht="15" customHeight="1" x14ac:dyDescent="0.2">
      <c r="A27" s="62">
        <v>21</v>
      </c>
      <c r="B27" s="63" t="s">
        <v>102</v>
      </c>
      <c r="C27" s="35">
        <v>1200000</v>
      </c>
      <c r="D27" s="35">
        <v>1294545</v>
      </c>
      <c r="E27" s="35">
        <v>0</v>
      </c>
      <c r="F27" s="35">
        <f t="shared" si="1"/>
        <v>2494545</v>
      </c>
      <c r="G27" s="35">
        <v>0</v>
      </c>
      <c r="H27" s="35">
        <v>0</v>
      </c>
      <c r="I27" s="35">
        <v>0</v>
      </c>
      <c r="J27" s="36">
        <v>19352</v>
      </c>
      <c r="K27" s="35">
        <v>0</v>
      </c>
      <c r="L27" s="35">
        <f t="shared" si="2"/>
        <v>19352</v>
      </c>
      <c r="M27" s="35">
        <f t="shared" si="3"/>
        <v>2475193</v>
      </c>
      <c r="N27" s="14">
        <f>'Detail Calculation exclude debt'!P27</f>
        <v>2900</v>
      </c>
      <c r="O27" s="35">
        <f t="shared" si="4"/>
        <v>854</v>
      </c>
      <c r="P27" s="12"/>
      <c r="Q27" s="12"/>
    </row>
    <row r="28" spans="1:17" ht="15" customHeight="1" x14ac:dyDescent="0.2">
      <c r="A28" s="62">
        <v>22</v>
      </c>
      <c r="B28" s="63" t="s">
        <v>103</v>
      </c>
      <c r="C28" s="37">
        <v>1089404</v>
      </c>
      <c r="D28" s="37">
        <v>1320744</v>
      </c>
      <c r="E28" s="37">
        <v>0</v>
      </c>
      <c r="F28" s="37">
        <f t="shared" si="1"/>
        <v>2410148</v>
      </c>
      <c r="G28" s="38">
        <v>5700</v>
      </c>
      <c r="H28" s="37">
        <v>0</v>
      </c>
      <c r="I28" s="37">
        <v>35465</v>
      </c>
      <c r="J28" s="39">
        <v>32180</v>
      </c>
      <c r="K28" s="37">
        <v>0</v>
      </c>
      <c r="L28" s="37">
        <f t="shared" si="2"/>
        <v>73345</v>
      </c>
      <c r="M28" s="37">
        <f t="shared" si="3"/>
        <v>2336803</v>
      </c>
      <c r="N28" s="16">
        <f>'Detail Calculation exclude debt'!P28</f>
        <v>2890</v>
      </c>
      <c r="O28" s="37">
        <f t="shared" si="4"/>
        <v>809</v>
      </c>
      <c r="P28" s="12"/>
      <c r="Q28" s="12"/>
    </row>
    <row r="29" spans="1:17" ht="15" customHeight="1" x14ac:dyDescent="0.2">
      <c r="A29" s="62">
        <v>23</v>
      </c>
      <c r="B29" s="63" t="s">
        <v>104</v>
      </c>
      <c r="C29" s="37">
        <v>13087644</v>
      </c>
      <c r="D29" s="37">
        <v>0</v>
      </c>
      <c r="E29" s="37">
        <v>0</v>
      </c>
      <c r="F29" s="37">
        <f t="shared" si="1"/>
        <v>13087644</v>
      </c>
      <c r="G29" s="38">
        <v>0</v>
      </c>
      <c r="H29" s="37">
        <v>0</v>
      </c>
      <c r="I29" s="37">
        <v>458926</v>
      </c>
      <c r="J29" s="39">
        <v>0</v>
      </c>
      <c r="K29" s="37">
        <v>0</v>
      </c>
      <c r="L29" s="37">
        <f t="shared" si="2"/>
        <v>458926</v>
      </c>
      <c r="M29" s="37">
        <f t="shared" si="3"/>
        <v>12628718</v>
      </c>
      <c r="N29" s="16">
        <f>'Detail Calculation exclude debt'!P29</f>
        <v>12177</v>
      </c>
      <c r="O29" s="37">
        <f t="shared" si="4"/>
        <v>1037</v>
      </c>
      <c r="P29" s="12"/>
      <c r="Q29" s="12"/>
    </row>
    <row r="30" spans="1:17" ht="15" customHeight="1" x14ac:dyDescent="0.2">
      <c r="A30" s="62">
        <v>24</v>
      </c>
      <c r="B30" s="63" t="s">
        <v>105</v>
      </c>
      <c r="C30" s="37">
        <v>3165000</v>
      </c>
      <c r="D30" s="37">
        <v>0</v>
      </c>
      <c r="E30" s="37">
        <v>0</v>
      </c>
      <c r="F30" s="37">
        <f t="shared" si="1"/>
        <v>3165000</v>
      </c>
      <c r="G30" s="38">
        <v>0</v>
      </c>
      <c r="H30" s="37">
        <v>0</v>
      </c>
      <c r="I30" s="37">
        <v>124732</v>
      </c>
      <c r="J30" s="39">
        <v>0</v>
      </c>
      <c r="K30" s="37">
        <v>0</v>
      </c>
      <c r="L30" s="37">
        <f t="shared" si="2"/>
        <v>124732</v>
      </c>
      <c r="M30" s="37">
        <f t="shared" si="3"/>
        <v>3040268</v>
      </c>
      <c r="N30" s="16">
        <f>'Detail Calculation exclude debt'!P30</f>
        <v>4357</v>
      </c>
      <c r="O30" s="37">
        <f t="shared" si="4"/>
        <v>698</v>
      </c>
      <c r="P30" s="12"/>
      <c r="Q30" s="12"/>
    </row>
    <row r="31" spans="1:17" ht="15" customHeight="1" x14ac:dyDescent="0.2">
      <c r="A31" s="64">
        <v>25</v>
      </c>
      <c r="B31" s="65" t="s">
        <v>106</v>
      </c>
      <c r="C31" s="40">
        <v>0</v>
      </c>
      <c r="D31" s="40">
        <v>0</v>
      </c>
      <c r="E31" s="40">
        <v>0</v>
      </c>
      <c r="F31" s="40">
        <f t="shared" si="1"/>
        <v>0</v>
      </c>
      <c r="G31" s="41">
        <v>0</v>
      </c>
      <c r="H31" s="40">
        <v>0</v>
      </c>
      <c r="I31" s="40">
        <v>0</v>
      </c>
      <c r="J31" s="42">
        <v>0</v>
      </c>
      <c r="K31" s="40">
        <v>0</v>
      </c>
      <c r="L31" s="40">
        <f t="shared" si="2"/>
        <v>0</v>
      </c>
      <c r="M31" s="40">
        <f t="shared" si="3"/>
        <v>0</v>
      </c>
      <c r="N31" s="17">
        <f>'Detail Calculation exclude debt'!P31</f>
        <v>2229</v>
      </c>
      <c r="O31" s="40">
        <f t="shared" si="4"/>
        <v>0</v>
      </c>
      <c r="P31" s="12"/>
      <c r="Q31" s="12"/>
    </row>
    <row r="32" spans="1:17" ht="15" customHeight="1" x14ac:dyDescent="0.2">
      <c r="A32" s="62">
        <v>26</v>
      </c>
      <c r="B32" s="63" t="s">
        <v>107</v>
      </c>
      <c r="C32" s="35">
        <v>9206211</v>
      </c>
      <c r="D32" s="35">
        <v>17000000</v>
      </c>
      <c r="E32" s="35">
        <v>0</v>
      </c>
      <c r="F32" s="35">
        <f t="shared" si="1"/>
        <v>26206211</v>
      </c>
      <c r="G32" s="35">
        <v>42226</v>
      </c>
      <c r="H32" s="35">
        <v>0</v>
      </c>
      <c r="I32" s="35">
        <v>107052</v>
      </c>
      <c r="J32" s="36">
        <v>0</v>
      </c>
      <c r="K32" s="35">
        <v>0</v>
      </c>
      <c r="L32" s="35">
        <f t="shared" si="2"/>
        <v>149278</v>
      </c>
      <c r="M32" s="35">
        <f t="shared" si="3"/>
        <v>26056933</v>
      </c>
      <c r="N32" s="14">
        <f>'Detail Calculation exclude debt'!P32</f>
        <v>51209</v>
      </c>
      <c r="O32" s="35">
        <f t="shared" si="4"/>
        <v>509</v>
      </c>
      <c r="P32" s="12"/>
      <c r="Q32" s="12"/>
    </row>
    <row r="33" spans="1:17" ht="15" customHeight="1" x14ac:dyDescent="0.2">
      <c r="A33" s="62">
        <v>27</v>
      </c>
      <c r="B33" s="63" t="s">
        <v>108</v>
      </c>
      <c r="C33" s="37">
        <v>2320182</v>
      </c>
      <c r="D33" s="37">
        <v>1359372</v>
      </c>
      <c r="E33" s="37">
        <v>0</v>
      </c>
      <c r="F33" s="37">
        <f t="shared" si="1"/>
        <v>3679554</v>
      </c>
      <c r="G33" s="38">
        <v>0</v>
      </c>
      <c r="H33" s="37">
        <v>0</v>
      </c>
      <c r="I33" s="37">
        <v>73567</v>
      </c>
      <c r="J33" s="39">
        <v>0</v>
      </c>
      <c r="K33" s="37">
        <v>0</v>
      </c>
      <c r="L33" s="37">
        <f t="shared" si="2"/>
        <v>73567</v>
      </c>
      <c r="M33" s="37">
        <f t="shared" si="3"/>
        <v>3605987</v>
      </c>
      <c r="N33" s="16">
        <f>'Detail Calculation exclude debt'!P33</f>
        <v>5477</v>
      </c>
      <c r="O33" s="37">
        <f t="shared" si="4"/>
        <v>658</v>
      </c>
      <c r="P33" s="12"/>
      <c r="Q33" s="12"/>
    </row>
    <row r="34" spans="1:17" ht="15" customHeight="1" x14ac:dyDescent="0.2">
      <c r="A34" s="62">
        <v>28</v>
      </c>
      <c r="B34" s="63" t="s">
        <v>109</v>
      </c>
      <c r="C34" s="37">
        <v>0</v>
      </c>
      <c r="D34" s="37">
        <v>17547466</v>
      </c>
      <c r="E34" s="37">
        <v>0</v>
      </c>
      <c r="F34" s="37">
        <f t="shared" si="1"/>
        <v>17547466</v>
      </c>
      <c r="G34" s="38">
        <v>0</v>
      </c>
      <c r="H34" s="37">
        <v>0</v>
      </c>
      <c r="I34" s="37">
        <v>0</v>
      </c>
      <c r="J34" s="39">
        <v>0</v>
      </c>
      <c r="K34" s="37">
        <v>0</v>
      </c>
      <c r="L34" s="37">
        <f t="shared" si="2"/>
        <v>0</v>
      </c>
      <c r="M34" s="37">
        <f t="shared" si="3"/>
        <v>17547466</v>
      </c>
      <c r="N34" s="16">
        <f>'Detail Calculation exclude debt'!P34</f>
        <v>33233</v>
      </c>
      <c r="O34" s="37">
        <f t="shared" si="4"/>
        <v>528</v>
      </c>
      <c r="P34" s="12"/>
      <c r="Q34" s="12"/>
    </row>
    <row r="35" spans="1:17" ht="15" customHeight="1" x14ac:dyDescent="0.2">
      <c r="A35" s="62">
        <v>29</v>
      </c>
      <c r="B35" s="63" t="s">
        <v>110</v>
      </c>
      <c r="C35" s="37">
        <v>10627455</v>
      </c>
      <c r="D35" s="37">
        <v>0</v>
      </c>
      <c r="E35" s="37">
        <v>0</v>
      </c>
      <c r="F35" s="37">
        <f t="shared" si="1"/>
        <v>10627455</v>
      </c>
      <c r="G35" s="38">
        <v>0</v>
      </c>
      <c r="H35" s="37">
        <v>0</v>
      </c>
      <c r="I35" s="37">
        <v>336481</v>
      </c>
      <c r="J35" s="39">
        <v>0</v>
      </c>
      <c r="K35" s="37">
        <v>0</v>
      </c>
      <c r="L35" s="37">
        <f t="shared" si="2"/>
        <v>336481</v>
      </c>
      <c r="M35" s="37">
        <f t="shared" si="3"/>
        <v>10290974</v>
      </c>
      <c r="N35" s="16">
        <f>'Detail Calculation exclude debt'!P35</f>
        <v>14303</v>
      </c>
      <c r="O35" s="37">
        <f t="shared" si="4"/>
        <v>719</v>
      </c>
      <c r="P35" s="12"/>
      <c r="Q35" s="12"/>
    </row>
    <row r="36" spans="1:17" ht="15" customHeight="1" x14ac:dyDescent="0.2">
      <c r="A36" s="64">
        <v>30</v>
      </c>
      <c r="B36" s="65" t="s">
        <v>162</v>
      </c>
      <c r="C36" s="40">
        <v>394680</v>
      </c>
      <c r="D36" s="40">
        <v>3010273</v>
      </c>
      <c r="E36" s="40">
        <v>0</v>
      </c>
      <c r="F36" s="40">
        <f t="shared" si="1"/>
        <v>3404953</v>
      </c>
      <c r="G36" s="41">
        <v>0</v>
      </c>
      <c r="H36" s="40">
        <v>0</v>
      </c>
      <c r="I36" s="40">
        <v>13004</v>
      </c>
      <c r="J36" s="42">
        <v>34360</v>
      </c>
      <c r="K36" s="40">
        <v>0</v>
      </c>
      <c r="L36" s="40">
        <f t="shared" si="2"/>
        <v>47364</v>
      </c>
      <c r="M36" s="40">
        <f t="shared" si="3"/>
        <v>3357589</v>
      </c>
      <c r="N36" s="17">
        <f>'Detail Calculation exclude debt'!P36</f>
        <v>2513</v>
      </c>
      <c r="O36" s="40">
        <f t="shared" si="4"/>
        <v>1336</v>
      </c>
      <c r="P36" s="12"/>
      <c r="Q36" s="12"/>
    </row>
    <row r="37" spans="1:17" ht="15" customHeight="1" x14ac:dyDescent="0.2">
      <c r="A37" s="62">
        <v>31</v>
      </c>
      <c r="B37" s="63" t="s">
        <v>111</v>
      </c>
      <c r="C37" s="35">
        <v>4700020</v>
      </c>
      <c r="D37" s="35">
        <v>0</v>
      </c>
      <c r="E37" s="35">
        <v>0</v>
      </c>
      <c r="F37" s="35">
        <f t="shared" si="1"/>
        <v>4700020</v>
      </c>
      <c r="G37" s="35">
        <v>0</v>
      </c>
      <c r="H37" s="35">
        <v>0</v>
      </c>
      <c r="I37" s="35">
        <v>145549</v>
      </c>
      <c r="J37" s="36">
        <v>0</v>
      </c>
      <c r="K37" s="35">
        <v>0</v>
      </c>
      <c r="L37" s="35">
        <f t="shared" si="2"/>
        <v>145549</v>
      </c>
      <c r="M37" s="35">
        <f t="shared" si="3"/>
        <v>4554471</v>
      </c>
      <c r="N37" s="14">
        <f>'Detail Calculation exclude debt'!P37</f>
        <v>6200</v>
      </c>
      <c r="O37" s="35">
        <f t="shared" si="4"/>
        <v>735</v>
      </c>
      <c r="P37" s="12"/>
      <c r="Q37" s="12"/>
    </row>
    <row r="38" spans="1:17" ht="15" customHeight="1" x14ac:dyDescent="0.2">
      <c r="A38" s="62">
        <v>32</v>
      </c>
      <c r="B38" s="63" t="s">
        <v>112</v>
      </c>
      <c r="C38" s="37">
        <v>8956701</v>
      </c>
      <c r="D38" s="37">
        <v>2055162</v>
      </c>
      <c r="E38" s="37">
        <v>0</v>
      </c>
      <c r="F38" s="37">
        <f t="shared" si="1"/>
        <v>11011863</v>
      </c>
      <c r="G38" s="38">
        <v>0</v>
      </c>
      <c r="H38" s="37">
        <v>0</v>
      </c>
      <c r="I38" s="37">
        <v>354096</v>
      </c>
      <c r="J38" s="39">
        <v>0</v>
      </c>
      <c r="K38" s="37">
        <v>0</v>
      </c>
      <c r="L38" s="37">
        <f t="shared" si="2"/>
        <v>354096</v>
      </c>
      <c r="M38" s="37">
        <f t="shared" si="3"/>
        <v>10657767</v>
      </c>
      <c r="N38" s="16">
        <f>'Detail Calculation exclude debt'!P38</f>
        <v>25944</v>
      </c>
      <c r="O38" s="37">
        <f t="shared" si="4"/>
        <v>411</v>
      </c>
      <c r="P38" s="12"/>
      <c r="Q38" s="12"/>
    </row>
    <row r="39" spans="1:17" ht="15" customHeight="1" x14ac:dyDescent="0.2">
      <c r="A39" s="62">
        <v>33</v>
      </c>
      <c r="B39" s="63" t="s">
        <v>113</v>
      </c>
      <c r="C39" s="37">
        <v>1272333</v>
      </c>
      <c r="D39" s="37">
        <v>1242758</v>
      </c>
      <c r="E39" s="37">
        <v>0</v>
      </c>
      <c r="F39" s="37">
        <f t="shared" ref="F39:F70" si="5">SUM(C39:E39)</f>
        <v>2515091</v>
      </c>
      <c r="G39" s="38">
        <v>0</v>
      </c>
      <c r="H39" s="37">
        <v>0</v>
      </c>
      <c r="I39" s="37">
        <v>39777</v>
      </c>
      <c r="J39" s="39">
        <v>0</v>
      </c>
      <c r="K39" s="37">
        <v>0</v>
      </c>
      <c r="L39" s="37">
        <f t="shared" si="2"/>
        <v>39777</v>
      </c>
      <c r="M39" s="37">
        <f t="shared" si="3"/>
        <v>2475314</v>
      </c>
      <c r="N39" s="16">
        <f>'Detail Calculation exclude debt'!P39</f>
        <v>1426</v>
      </c>
      <c r="O39" s="37">
        <f t="shared" si="4"/>
        <v>1736</v>
      </c>
      <c r="P39" s="12"/>
      <c r="Q39" s="12"/>
    </row>
    <row r="40" spans="1:17" ht="15" customHeight="1" x14ac:dyDescent="0.2">
      <c r="A40" s="62">
        <v>34</v>
      </c>
      <c r="B40" s="63" t="s">
        <v>114</v>
      </c>
      <c r="C40" s="37">
        <v>1474387</v>
      </c>
      <c r="D40" s="37">
        <v>0</v>
      </c>
      <c r="E40" s="37">
        <v>0</v>
      </c>
      <c r="F40" s="37">
        <f t="shared" si="5"/>
        <v>1474387</v>
      </c>
      <c r="G40" s="38">
        <v>4916</v>
      </c>
      <c r="H40" s="37">
        <v>0</v>
      </c>
      <c r="I40" s="37">
        <v>41486</v>
      </c>
      <c r="J40" s="39">
        <v>0</v>
      </c>
      <c r="K40" s="37">
        <v>0</v>
      </c>
      <c r="L40" s="37">
        <f t="shared" si="2"/>
        <v>46402</v>
      </c>
      <c r="M40" s="37">
        <f t="shared" si="3"/>
        <v>1427985</v>
      </c>
      <c r="N40" s="16">
        <f>'Detail Calculation exclude debt'!P40</f>
        <v>3590</v>
      </c>
      <c r="O40" s="37">
        <f t="shared" si="4"/>
        <v>398</v>
      </c>
      <c r="P40" s="12"/>
      <c r="Q40" s="12"/>
    </row>
    <row r="41" spans="1:17" ht="15" customHeight="1" x14ac:dyDescent="0.2">
      <c r="A41" s="64">
        <v>35</v>
      </c>
      <c r="B41" s="65" t="s">
        <v>115</v>
      </c>
      <c r="C41" s="40">
        <v>1955838</v>
      </c>
      <c r="D41" s="40">
        <v>0</v>
      </c>
      <c r="E41" s="40">
        <v>0</v>
      </c>
      <c r="F41" s="40">
        <f t="shared" si="5"/>
        <v>1955838</v>
      </c>
      <c r="G41" s="41">
        <v>0</v>
      </c>
      <c r="H41" s="40">
        <v>0</v>
      </c>
      <c r="I41" s="40">
        <v>0</v>
      </c>
      <c r="J41" s="42">
        <v>0</v>
      </c>
      <c r="K41" s="40">
        <v>0</v>
      </c>
      <c r="L41" s="40">
        <f t="shared" si="2"/>
        <v>0</v>
      </c>
      <c r="M41" s="40">
        <f t="shared" si="3"/>
        <v>1955838</v>
      </c>
      <c r="N41" s="17">
        <f>'Detail Calculation exclude debt'!P41</f>
        <v>5670</v>
      </c>
      <c r="O41" s="40">
        <f t="shared" si="4"/>
        <v>345</v>
      </c>
      <c r="P41" s="12"/>
      <c r="Q41" s="12"/>
    </row>
    <row r="42" spans="1:17" ht="15" customHeight="1" x14ac:dyDescent="0.2">
      <c r="A42" s="62">
        <v>36</v>
      </c>
      <c r="B42" s="63" t="s">
        <v>158</v>
      </c>
      <c r="C42" s="35">
        <v>18815435</v>
      </c>
      <c r="D42" s="35">
        <v>23138184</v>
      </c>
      <c r="E42" s="35">
        <v>0</v>
      </c>
      <c r="F42" s="35">
        <f t="shared" si="5"/>
        <v>41953619</v>
      </c>
      <c r="G42" s="35">
        <v>174868</v>
      </c>
      <c r="H42" s="35">
        <v>165062</v>
      </c>
      <c r="I42" s="35">
        <v>0</v>
      </c>
      <c r="J42" s="36">
        <v>34375</v>
      </c>
      <c r="K42" s="35">
        <v>0</v>
      </c>
      <c r="L42" s="35">
        <f t="shared" si="2"/>
        <v>374305</v>
      </c>
      <c r="M42" s="35">
        <f t="shared" si="3"/>
        <v>41579314</v>
      </c>
      <c r="N42" s="14">
        <f>'Detail Calculation exclude debt'!P42</f>
        <v>46906</v>
      </c>
      <c r="O42" s="35">
        <f t="shared" si="4"/>
        <v>886</v>
      </c>
      <c r="P42" s="12"/>
      <c r="Q42" s="12"/>
    </row>
    <row r="43" spans="1:17" ht="15" customHeight="1" x14ac:dyDescent="0.2">
      <c r="A43" s="62">
        <v>37</v>
      </c>
      <c r="B43" s="63" t="s">
        <v>116</v>
      </c>
      <c r="C43" s="37">
        <v>8077196</v>
      </c>
      <c r="D43" s="37">
        <v>9142385</v>
      </c>
      <c r="E43" s="37">
        <v>0</v>
      </c>
      <c r="F43" s="37">
        <f t="shared" si="5"/>
        <v>17219581</v>
      </c>
      <c r="G43" s="38">
        <v>7348</v>
      </c>
      <c r="H43" s="37">
        <v>0</v>
      </c>
      <c r="I43" s="37">
        <v>242307</v>
      </c>
      <c r="J43" s="39">
        <v>0</v>
      </c>
      <c r="K43" s="37">
        <v>0</v>
      </c>
      <c r="L43" s="37">
        <f t="shared" si="2"/>
        <v>249655</v>
      </c>
      <c r="M43" s="37">
        <f t="shared" si="3"/>
        <v>16969926</v>
      </c>
      <c r="N43" s="16">
        <f>'Detail Calculation exclude debt'!P43</f>
        <v>18733</v>
      </c>
      <c r="O43" s="37">
        <f t="shared" si="4"/>
        <v>906</v>
      </c>
      <c r="P43" s="12"/>
      <c r="Q43" s="12"/>
    </row>
    <row r="44" spans="1:17" ht="15" customHeight="1" x14ac:dyDescent="0.2">
      <c r="A44" s="62">
        <v>38</v>
      </c>
      <c r="B44" s="63" t="s">
        <v>117</v>
      </c>
      <c r="C44" s="37">
        <v>0</v>
      </c>
      <c r="D44" s="37">
        <v>0</v>
      </c>
      <c r="E44" s="37">
        <v>0</v>
      </c>
      <c r="F44" s="37">
        <f t="shared" si="5"/>
        <v>0</v>
      </c>
      <c r="G44" s="38">
        <v>0</v>
      </c>
      <c r="H44" s="37">
        <v>0</v>
      </c>
      <c r="I44" s="37">
        <v>0</v>
      </c>
      <c r="J44" s="39">
        <v>0</v>
      </c>
      <c r="K44" s="37">
        <v>0</v>
      </c>
      <c r="L44" s="37">
        <f t="shared" si="2"/>
        <v>0</v>
      </c>
      <c r="M44" s="37">
        <f t="shared" si="3"/>
        <v>0</v>
      </c>
      <c r="N44" s="16">
        <f>'Detail Calculation exclude debt'!P44</f>
        <v>3896</v>
      </c>
      <c r="O44" s="37">
        <f t="shared" si="4"/>
        <v>0</v>
      </c>
      <c r="P44" s="12"/>
      <c r="Q44" s="12"/>
    </row>
    <row r="45" spans="1:17" ht="15" customHeight="1" x14ac:dyDescent="0.2">
      <c r="A45" s="62">
        <v>39</v>
      </c>
      <c r="B45" s="63" t="s">
        <v>118</v>
      </c>
      <c r="C45" s="37">
        <v>0</v>
      </c>
      <c r="D45" s="37">
        <v>0</v>
      </c>
      <c r="E45" s="37">
        <v>0</v>
      </c>
      <c r="F45" s="37">
        <f t="shared" si="5"/>
        <v>0</v>
      </c>
      <c r="G45" s="38">
        <v>0</v>
      </c>
      <c r="H45" s="37">
        <v>0</v>
      </c>
      <c r="I45" s="37">
        <v>0</v>
      </c>
      <c r="J45" s="39">
        <v>0</v>
      </c>
      <c r="K45" s="37">
        <v>0</v>
      </c>
      <c r="L45" s="37">
        <f t="shared" si="2"/>
        <v>0</v>
      </c>
      <c r="M45" s="37">
        <f t="shared" si="3"/>
        <v>0</v>
      </c>
      <c r="N45" s="16">
        <f>'Detail Calculation exclude debt'!P45</f>
        <v>2644</v>
      </c>
      <c r="O45" s="37">
        <f t="shared" si="4"/>
        <v>0</v>
      </c>
      <c r="P45" s="12"/>
      <c r="Q45" s="12"/>
    </row>
    <row r="46" spans="1:17" ht="15" customHeight="1" x14ac:dyDescent="0.2">
      <c r="A46" s="64">
        <v>40</v>
      </c>
      <c r="B46" s="65" t="s">
        <v>119</v>
      </c>
      <c r="C46" s="40">
        <v>8952933</v>
      </c>
      <c r="D46" s="40">
        <v>0</v>
      </c>
      <c r="E46" s="40">
        <v>0</v>
      </c>
      <c r="F46" s="40">
        <f t="shared" si="5"/>
        <v>8952933</v>
      </c>
      <c r="G46" s="41">
        <v>0</v>
      </c>
      <c r="H46" s="40">
        <v>0</v>
      </c>
      <c r="I46" s="40">
        <v>282626</v>
      </c>
      <c r="J46" s="42">
        <v>0</v>
      </c>
      <c r="K46" s="40">
        <v>0</v>
      </c>
      <c r="L46" s="40">
        <f t="shared" si="2"/>
        <v>282626</v>
      </c>
      <c r="M46" s="40">
        <f t="shared" si="3"/>
        <v>8670307</v>
      </c>
      <c r="N46" s="17">
        <f>'Detail Calculation exclude debt'!P46</f>
        <v>21907</v>
      </c>
      <c r="O46" s="40">
        <f t="shared" si="4"/>
        <v>396</v>
      </c>
      <c r="P46" s="12"/>
      <c r="Q46" s="12"/>
    </row>
    <row r="47" spans="1:17" ht="15" customHeight="1" x14ac:dyDescent="0.2">
      <c r="A47" s="62">
        <v>41</v>
      </c>
      <c r="B47" s="63" t="s">
        <v>120</v>
      </c>
      <c r="C47" s="35">
        <v>2219774</v>
      </c>
      <c r="D47" s="35">
        <v>0</v>
      </c>
      <c r="E47" s="35">
        <v>0</v>
      </c>
      <c r="F47" s="35">
        <f t="shared" si="5"/>
        <v>2219774</v>
      </c>
      <c r="G47" s="35">
        <v>0</v>
      </c>
      <c r="H47" s="35">
        <v>0</v>
      </c>
      <c r="I47" s="35">
        <v>78409</v>
      </c>
      <c r="J47" s="36">
        <v>0</v>
      </c>
      <c r="K47" s="35">
        <v>0</v>
      </c>
      <c r="L47" s="35">
        <f t="shared" si="2"/>
        <v>78409</v>
      </c>
      <c r="M47" s="35">
        <f t="shared" si="3"/>
        <v>2141365</v>
      </c>
      <c r="N47" s="14">
        <f>'Detail Calculation exclude debt'!P47</f>
        <v>1312</v>
      </c>
      <c r="O47" s="35">
        <f t="shared" si="4"/>
        <v>1632</v>
      </c>
      <c r="P47" s="12"/>
      <c r="Q47" s="12"/>
    </row>
    <row r="48" spans="1:17" ht="15" customHeight="1" x14ac:dyDescent="0.2">
      <c r="A48" s="62">
        <v>42</v>
      </c>
      <c r="B48" s="63" t="s">
        <v>121</v>
      </c>
      <c r="C48" s="37">
        <v>2805789</v>
      </c>
      <c r="D48" s="37">
        <v>0</v>
      </c>
      <c r="E48" s="37">
        <v>0</v>
      </c>
      <c r="F48" s="37">
        <f t="shared" si="5"/>
        <v>2805789</v>
      </c>
      <c r="G48" s="38">
        <v>0</v>
      </c>
      <c r="H48" s="37">
        <v>0</v>
      </c>
      <c r="I48" s="37">
        <v>0</v>
      </c>
      <c r="J48" s="39">
        <v>0</v>
      </c>
      <c r="K48" s="37">
        <v>0</v>
      </c>
      <c r="L48" s="37">
        <f t="shared" si="2"/>
        <v>0</v>
      </c>
      <c r="M48" s="37">
        <f t="shared" si="3"/>
        <v>2805789</v>
      </c>
      <c r="N48" s="16">
        <f>'Detail Calculation exclude debt'!P48</f>
        <v>2732</v>
      </c>
      <c r="O48" s="37">
        <f t="shared" si="4"/>
        <v>1027</v>
      </c>
      <c r="P48" s="12"/>
      <c r="Q48" s="12"/>
    </row>
    <row r="49" spans="1:17" ht="15" customHeight="1" x14ac:dyDescent="0.2">
      <c r="A49" s="62">
        <v>43</v>
      </c>
      <c r="B49" s="63" t="s">
        <v>122</v>
      </c>
      <c r="C49" s="37">
        <v>2203772</v>
      </c>
      <c r="D49" s="37">
        <v>1191722</v>
      </c>
      <c r="E49" s="37">
        <v>0</v>
      </c>
      <c r="F49" s="37">
        <f t="shared" si="5"/>
        <v>3395494</v>
      </c>
      <c r="G49" s="38">
        <v>0</v>
      </c>
      <c r="H49" s="37">
        <v>0</v>
      </c>
      <c r="I49" s="37">
        <v>78613</v>
      </c>
      <c r="J49" s="39">
        <v>0</v>
      </c>
      <c r="K49" s="37">
        <v>0</v>
      </c>
      <c r="L49" s="37">
        <f t="shared" si="2"/>
        <v>78613</v>
      </c>
      <c r="M49" s="37">
        <f t="shared" si="3"/>
        <v>3316881</v>
      </c>
      <c r="N49" s="16">
        <f>'Detail Calculation exclude debt'!P49</f>
        <v>4046</v>
      </c>
      <c r="O49" s="37">
        <f t="shared" si="4"/>
        <v>820</v>
      </c>
      <c r="P49" s="12"/>
      <c r="Q49" s="12"/>
    </row>
    <row r="50" spans="1:17" ht="15" customHeight="1" x14ac:dyDescent="0.2">
      <c r="A50" s="62">
        <v>44</v>
      </c>
      <c r="B50" s="63" t="s">
        <v>123</v>
      </c>
      <c r="C50" s="37">
        <v>0</v>
      </c>
      <c r="D50" s="37">
        <v>0</v>
      </c>
      <c r="E50" s="37">
        <v>0</v>
      </c>
      <c r="F50" s="37">
        <f t="shared" si="5"/>
        <v>0</v>
      </c>
      <c r="G50" s="38">
        <v>0</v>
      </c>
      <c r="H50" s="37">
        <v>0</v>
      </c>
      <c r="I50" s="37">
        <v>0</v>
      </c>
      <c r="J50" s="39">
        <v>0</v>
      </c>
      <c r="K50" s="37">
        <v>0</v>
      </c>
      <c r="L50" s="37">
        <f t="shared" si="2"/>
        <v>0</v>
      </c>
      <c r="M50" s="37">
        <f t="shared" si="3"/>
        <v>0</v>
      </c>
      <c r="N50" s="16">
        <f>'Detail Calculation exclude debt'!P50</f>
        <v>7581</v>
      </c>
      <c r="O50" s="37">
        <f t="shared" si="4"/>
        <v>0</v>
      </c>
      <c r="P50" s="12"/>
      <c r="Q50" s="12"/>
    </row>
    <row r="51" spans="1:17" ht="15" customHeight="1" x14ac:dyDescent="0.2">
      <c r="A51" s="64">
        <v>45</v>
      </c>
      <c r="B51" s="65" t="s">
        <v>124</v>
      </c>
      <c r="C51" s="40">
        <v>14209630</v>
      </c>
      <c r="D51" s="40">
        <v>0</v>
      </c>
      <c r="E51" s="40">
        <v>0</v>
      </c>
      <c r="F51" s="40">
        <f t="shared" si="5"/>
        <v>14209630</v>
      </c>
      <c r="G51" s="41">
        <v>0</v>
      </c>
      <c r="H51" s="40">
        <v>0</v>
      </c>
      <c r="I51" s="40">
        <v>470224</v>
      </c>
      <c r="J51" s="42">
        <v>0</v>
      </c>
      <c r="K51" s="40">
        <v>0</v>
      </c>
      <c r="L51" s="40">
        <f t="shared" si="2"/>
        <v>470224</v>
      </c>
      <c r="M51" s="40">
        <f t="shared" si="3"/>
        <v>13739406</v>
      </c>
      <c r="N51" s="17">
        <f>'Detail Calculation exclude debt'!P51</f>
        <v>9457</v>
      </c>
      <c r="O51" s="40">
        <f t="shared" si="4"/>
        <v>1453</v>
      </c>
      <c r="P51" s="12"/>
      <c r="Q51" s="12"/>
    </row>
    <row r="52" spans="1:17" ht="15" customHeight="1" x14ac:dyDescent="0.2">
      <c r="A52" s="62">
        <v>46</v>
      </c>
      <c r="B52" s="63" t="s">
        <v>125</v>
      </c>
      <c r="C52" s="35">
        <v>1116023</v>
      </c>
      <c r="D52" s="35">
        <v>386143</v>
      </c>
      <c r="E52" s="35">
        <v>0</v>
      </c>
      <c r="F52" s="35">
        <f t="shared" si="5"/>
        <v>1502166</v>
      </c>
      <c r="G52" s="35">
        <v>0</v>
      </c>
      <c r="H52" s="35">
        <v>10822</v>
      </c>
      <c r="I52" s="35">
        <v>37156</v>
      </c>
      <c r="J52" s="36">
        <v>0</v>
      </c>
      <c r="K52" s="35">
        <v>0</v>
      </c>
      <c r="L52" s="35">
        <f t="shared" si="2"/>
        <v>47978</v>
      </c>
      <c r="M52" s="35">
        <f t="shared" si="3"/>
        <v>1454188</v>
      </c>
      <c r="N52" s="14">
        <f>'Detail Calculation exclude debt'!P52</f>
        <v>1184</v>
      </c>
      <c r="O52" s="35">
        <f t="shared" si="4"/>
        <v>1228</v>
      </c>
      <c r="P52" s="12"/>
      <c r="Q52" s="12"/>
    </row>
    <row r="53" spans="1:17" ht="15" customHeight="1" x14ac:dyDescent="0.2">
      <c r="A53" s="62">
        <v>47</v>
      </c>
      <c r="B53" s="63" t="s">
        <v>126</v>
      </c>
      <c r="C53" s="37">
        <v>6011541</v>
      </c>
      <c r="D53" s="37">
        <v>0</v>
      </c>
      <c r="E53" s="37">
        <v>0</v>
      </c>
      <c r="F53" s="37">
        <f t="shared" si="5"/>
        <v>6011541</v>
      </c>
      <c r="G53" s="38">
        <v>0</v>
      </c>
      <c r="H53" s="37">
        <v>0</v>
      </c>
      <c r="I53" s="37">
        <v>191515</v>
      </c>
      <c r="J53" s="39">
        <v>0</v>
      </c>
      <c r="K53" s="37">
        <v>0</v>
      </c>
      <c r="L53" s="37">
        <f t="shared" si="2"/>
        <v>191515</v>
      </c>
      <c r="M53" s="37">
        <f t="shared" si="3"/>
        <v>5820026</v>
      </c>
      <c r="N53" s="16">
        <f>'Detail Calculation exclude debt'!P53</f>
        <v>3510</v>
      </c>
      <c r="O53" s="37">
        <f t="shared" si="4"/>
        <v>1658</v>
      </c>
      <c r="P53" s="12"/>
      <c r="Q53" s="12"/>
    </row>
    <row r="54" spans="1:17" ht="15" customHeight="1" x14ac:dyDescent="0.2">
      <c r="A54" s="62">
        <v>48</v>
      </c>
      <c r="B54" s="63" t="s">
        <v>127</v>
      </c>
      <c r="C54" s="37">
        <v>4016376</v>
      </c>
      <c r="D54" s="37">
        <v>3449082</v>
      </c>
      <c r="E54" s="37">
        <v>0</v>
      </c>
      <c r="F54" s="37">
        <f t="shared" si="5"/>
        <v>7465458</v>
      </c>
      <c r="G54" s="38">
        <v>0</v>
      </c>
      <c r="H54" s="37">
        <v>0</v>
      </c>
      <c r="I54" s="37">
        <v>0</v>
      </c>
      <c r="J54" s="39">
        <v>63233</v>
      </c>
      <c r="K54" s="37">
        <v>0</v>
      </c>
      <c r="L54" s="37">
        <f t="shared" si="2"/>
        <v>63233</v>
      </c>
      <c r="M54" s="37">
        <f t="shared" si="3"/>
        <v>7402225</v>
      </c>
      <c r="N54" s="16">
        <f>'Detail Calculation exclude debt'!P54</f>
        <v>5784</v>
      </c>
      <c r="O54" s="37">
        <f t="shared" si="4"/>
        <v>1280</v>
      </c>
      <c r="P54" s="12"/>
      <c r="Q54" s="12"/>
    </row>
    <row r="55" spans="1:17" ht="15" customHeight="1" x14ac:dyDescent="0.2">
      <c r="A55" s="62">
        <v>49</v>
      </c>
      <c r="B55" s="63" t="s">
        <v>128</v>
      </c>
      <c r="C55" s="37">
        <v>0</v>
      </c>
      <c r="D55" s="37">
        <v>0</v>
      </c>
      <c r="E55" s="37">
        <v>0</v>
      </c>
      <c r="F55" s="37">
        <f t="shared" si="5"/>
        <v>0</v>
      </c>
      <c r="G55" s="38">
        <v>0</v>
      </c>
      <c r="H55" s="37">
        <v>0</v>
      </c>
      <c r="I55" s="37">
        <v>0</v>
      </c>
      <c r="J55" s="39">
        <v>0</v>
      </c>
      <c r="K55" s="37">
        <v>0</v>
      </c>
      <c r="L55" s="37">
        <f t="shared" si="2"/>
        <v>0</v>
      </c>
      <c r="M55" s="37">
        <f t="shared" si="3"/>
        <v>0</v>
      </c>
      <c r="N55" s="16">
        <f>'Detail Calculation exclude debt'!P55</f>
        <v>13035</v>
      </c>
      <c r="O55" s="37">
        <f t="shared" si="4"/>
        <v>0</v>
      </c>
      <c r="P55" s="12"/>
      <c r="Q55" s="12"/>
    </row>
    <row r="56" spans="1:17" ht="15" customHeight="1" x14ac:dyDescent="0.2">
      <c r="A56" s="64">
        <v>50</v>
      </c>
      <c r="B56" s="65" t="s">
        <v>129</v>
      </c>
      <c r="C56" s="40">
        <v>8191674</v>
      </c>
      <c r="D56" s="40">
        <v>0</v>
      </c>
      <c r="E56" s="40">
        <v>0</v>
      </c>
      <c r="F56" s="40">
        <f t="shared" si="5"/>
        <v>8191674</v>
      </c>
      <c r="G56" s="41">
        <v>32411</v>
      </c>
      <c r="H56" s="40">
        <v>0</v>
      </c>
      <c r="I56" s="40">
        <v>263728</v>
      </c>
      <c r="J56" s="42">
        <v>0</v>
      </c>
      <c r="K56" s="40">
        <v>0</v>
      </c>
      <c r="L56" s="40">
        <f t="shared" si="2"/>
        <v>296139</v>
      </c>
      <c r="M56" s="40">
        <f t="shared" si="3"/>
        <v>7895535</v>
      </c>
      <c r="N56" s="17">
        <f>'Detail Calculation exclude debt'!P56</f>
        <v>7487</v>
      </c>
      <c r="O56" s="40">
        <f t="shared" si="4"/>
        <v>1055</v>
      </c>
      <c r="P56" s="12"/>
      <c r="Q56" s="12"/>
    </row>
    <row r="57" spans="1:17" ht="15" customHeight="1" x14ac:dyDescent="0.2">
      <c r="A57" s="62">
        <v>51</v>
      </c>
      <c r="B57" s="63" t="s">
        <v>130</v>
      </c>
      <c r="C57" s="35">
        <v>3664511</v>
      </c>
      <c r="D57" s="35">
        <v>0</v>
      </c>
      <c r="E57" s="35">
        <v>0</v>
      </c>
      <c r="F57" s="35">
        <f t="shared" si="5"/>
        <v>3664511</v>
      </c>
      <c r="G57" s="35">
        <v>0</v>
      </c>
      <c r="H57" s="35">
        <v>0</v>
      </c>
      <c r="I57" s="35">
        <v>121853</v>
      </c>
      <c r="J57" s="36">
        <v>0</v>
      </c>
      <c r="K57" s="35">
        <v>0</v>
      </c>
      <c r="L57" s="35">
        <f t="shared" si="2"/>
        <v>121853</v>
      </c>
      <c r="M57" s="35">
        <f t="shared" si="3"/>
        <v>3542658</v>
      </c>
      <c r="N57" s="14">
        <f>'Detail Calculation exclude debt'!P57</f>
        <v>8202</v>
      </c>
      <c r="O57" s="35">
        <f t="shared" si="4"/>
        <v>432</v>
      </c>
      <c r="P57" s="12"/>
      <c r="Q57" s="12"/>
    </row>
    <row r="58" spans="1:17" ht="15" customHeight="1" x14ac:dyDescent="0.2">
      <c r="A58" s="62">
        <v>52</v>
      </c>
      <c r="B58" s="63" t="s">
        <v>131</v>
      </c>
      <c r="C58" s="37">
        <v>32694211</v>
      </c>
      <c r="D58" s="37">
        <v>0</v>
      </c>
      <c r="E58" s="37">
        <v>0</v>
      </c>
      <c r="F58" s="37">
        <f t="shared" si="5"/>
        <v>32694211</v>
      </c>
      <c r="G58" s="38">
        <v>0</v>
      </c>
      <c r="H58" s="37">
        <v>0</v>
      </c>
      <c r="I58" s="37">
        <v>1036421</v>
      </c>
      <c r="J58" s="39">
        <v>0</v>
      </c>
      <c r="K58" s="37">
        <v>0</v>
      </c>
      <c r="L58" s="37">
        <f t="shared" si="2"/>
        <v>1036421</v>
      </c>
      <c r="M58" s="37">
        <f t="shared" si="3"/>
        <v>31657790</v>
      </c>
      <c r="N58" s="16">
        <f>'Detail Calculation exclude debt'!P58</f>
        <v>38101</v>
      </c>
      <c r="O58" s="37">
        <f t="shared" si="4"/>
        <v>831</v>
      </c>
      <c r="P58" s="12"/>
      <c r="Q58" s="12"/>
    </row>
    <row r="59" spans="1:17" ht="15" customHeight="1" x14ac:dyDescent="0.2">
      <c r="A59" s="62">
        <v>53</v>
      </c>
      <c r="B59" s="63" t="s">
        <v>132</v>
      </c>
      <c r="C59" s="37">
        <v>408809</v>
      </c>
      <c r="D59" s="37">
        <v>1500000</v>
      </c>
      <c r="E59" s="37">
        <v>0</v>
      </c>
      <c r="F59" s="37">
        <f t="shared" si="5"/>
        <v>1908809</v>
      </c>
      <c r="G59" s="38">
        <v>0</v>
      </c>
      <c r="H59" s="37">
        <v>0</v>
      </c>
      <c r="I59" s="37">
        <v>16043</v>
      </c>
      <c r="J59" s="39">
        <v>9750</v>
      </c>
      <c r="K59" s="37">
        <v>0</v>
      </c>
      <c r="L59" s="37">
        <f t="shared" si="2"/>
        <v>25793</v>
      </c>
      <c r="M59" s="37">
        <f t="shared" si="3"/>
        <v>1883016</v>
      </c>
      <c r="N59" s="16">
        <f>'Detail Calculation exclude debt'!P59</f>
        <v>19353</v>
      </c>
      <c r="O59" s="37">
        <f t="shared" si="4"/>
        <v>97</v>
      </c>
      <c r="P59" s="12"/>
      <c r="Q59" s="12"/>
    </row>
    <row r="60" spans="1:17" ht="15" customHeight="1" x14ac:dyDescent="0.2">
      <c r="A60" s="62">
        <v>54</v>
      </c>
      <c r="B60" s="63" t="s">
        <v>133</v>
      </c>
      <c r="C60" s="37">
        <v>0</v>
      </c>
      <c r="D60" s="37">
        <v>0</v>
      </c>
      <c r="E60" s="37">
        <v>0</v>
      </c>
      <c r="F60" s="37">
        <f t="shared" si="5"/>
        <v>0</v>
      </c>
      <c r="G60" s="38">
        <v>0</v>
      </c>
      <c r="H60" s="37">
        <v>0</v>
      </c>
      <c r="I60" s="37">
        <v>0</v>
      </c>
      <c r="J60" s="39">
        <v>0</v>
      </c>
      <c r="K60" s="37">
        <v>0</v>
      </c>
      <c r="L60" s="37">
        <f t="shared" si="2"/>
        <v>0</v>
      </c>
      <c r="M60" s="37">
        <f t="shared" si="3"/>
        <v>0</v>
      </c>
      <c r="N60" s="16">
        <f>'Detail Calculation exclude debt'!P60</f>
        <v>451</v>
      </c>
      <c r="O60" s="37">
        <f t="shared" si="4"/>
        <v>0</v>
      </c>
      <c r="P60" s="12"/>
      <c r="Q60" s="12"/>
    </row>
    <row r="61" spans="1:17" ht="15" customHeight="1" x14ac:dyDescent="0.2">
      <c r="A61" s="64">
        <v>55</v>
      </c>
      <c r="B61" s="65" t="s">
        <v>134</v>
      </c>
      <c r="C61" s="40">
        <v>0</v>
      </c>
      <c r="D61" s="40">
        <v>0</v>
      </c>
      <c r="E61" s="40">
        <v>0</v>
      </c>
      <c r="F61" s="40">
        <f t="shared" si="5"/>
        <v>0</v>
      </c>
      <c r="G61" s="41">
        <v>0</v>
      </c>
      <c r="H61" s="40">
        <v>0</v>
      </c>
      <c r="I61" s="40">
        <v>0</v>
      </c>
      <c r="J61" s="42">
        <v>0</v>
      </c>
      <c r="K61" s="40">
        <v>0</v>
      </c>
      <c r="L61" s="40">
        <f t="shared" si="2"/>
        <v>0</v>
      </c>
      <c r="M61" s="40">
        <f t="shared" si="3"/>
        <v>0</v>
      </c>
      <c r="N61" s="17">
        <f>'Detail Calculation exclude debt'!P61</f>
        <v>16555</v>
      </c>
      <c r="O61" s="40">
        <f t="shared" si="4"/>
        <v>0</v>
      </c>
      <c r="P61" s="12"/>
      <c r="Q61" s="12"/>
    </row>
    <row r="62" spans="1:17" ht="15" customHeight="1" x14ac:dyDescent="0.2">
      <c r="A62" s="62">
        <v>56</v>
      </c>
      <c r="B62" s="63" t="s">
        <v>135</v>
      </c>
      <c r="C62" s="35">
        <v>2448508</v>
      </c>
      <c r="D62" s="35">
        <v>0</v>
      </c>
      <c r="E62" s="35">
        <v>0</v>
      </c>
      <c r="F62" s="35">
        <f t="shared" si="5"/>
        <v>2448508</v>
      </c>
      <c r="G62" s="35">
        <v>0</v>
      </c>
      <c r="H62" s="35">
        <v>0</v>
      </c>
      <c r="I62" s="35">
        <v>73585</v>
      </c>
      <c r="J62" s="36">
        <v>0</v>
      </c>
      <c r="K62" s="35">
        <v>0</v>
      </c>
      <c r="L62" s="35">
        <f t="shared" si="2"/>
        <v>73585</v>
      </c>
      <c r="M62" s="35">
        <f t="shared" si="3"/>
        <v>2374923</v>
      </c>
      <c r="N62" s="14">
        <f>'Detail Calculation exclude debt'!P62</f>
        <v>2990</v>
      </c>
      <c r="O62" s="35">
        <f t="shared" si="4"/>
        <v>794</v>
      </c>
      <c r="P62" s="12"/>
      <c r="Q62" s="12"/>
    </row>
    <row r="63" spans="1:17" ht="15" customHeight="1" x14ac:dyDescent="0.2">
      <c r="A63" s="62">
        <v>57</v>
      </c>
      <c r="B63" s="63" t="s">
        <v>136</v>
      </c>
      <c r="C63" s="37">
        <v>0</v>
      </c>
      <c r="D63" s="37">
        <v>0</v>
      </c>
      <c r="E63" s="37">
        <v>0</v>
      </c>
      <c r="F63" s="37">
        <f t="shared" si="5"/>
        <v>0</v>
      </c>
      <c r="G63" s="38">
        <v>0</v>
      </c>
      <c r="H63" s="37">
        <v>0</v>
      </c>
      <c r="I63" s="37">
        <v>0</v>
      </c>
      <c r="J63" s="39">
        <v>0</v>
      </c>
      <c r="K63" s="37">
        <v>0</v>
      </c>
      <c r="L63" s="37">
        <f t="shared" si="2"/>
        <v>0</v>
      </c>
      <c r="M63" s="37">
        <f t="shared" si="3"/>
        <v>0</v>
      </c>
      <c r="N63" s="16">
        <f>'Detail Calculation exclude debt'!P63</f>
        <v>9370</v>
      </c>
      <c r="O63" s="37">
        <f t="shared" si="4"/>
        <v>0</v>
      </c>
      <c r="P63" s="12"/>
      <c r="Q63" s="12"/>
    </row>
    <row r="64" spans="1:17" ht="15" customHeight="1" x14ac:dyDescent="0.2">
      <c r="A64" s="62">
        <v>58</v>
      </c>
      <c r="B64" s="63" t="s">
        <v>137</v>
      </c>
      <c r="C64" s="37">
        <v>4014849</v>
      </c>
      <c r="D64" s="37">
        <v>0</v>
      </c>
      <c r="E64" s="37">
        <v>0</v>
      </c>
      <c r="F64" s="37">
        <f t="shared" si="5"/>
        <v>4014849</v>
      </c>
      <c r="G64" s="38">
        <v>0</v>
      </c>
      <c r="H64" s="37">
        <v>0</v>
      </c>
      <c r="I64" s="37">
        <v>128555</v>
      </c>
      <c r="J64" s="39">
        <v>0</v>
      </c>
      <c r="K64" s="37">
        <v>0</v>
      </c>
      <c r="L64" s="37">
        <f t="shared" si="2"/>
        <v>128555</v>
      </c>
      <c r="M64" s="37">
        <f t="shared" si="3"/>
        <v>3886294</v>
      </c>
      <c r="N64" s="16">
        <f>'Detail Calculation exclude debt'!P64</f>
        <v>8072</v>
      </c>
      <c r="O64" s="37">
        <f t="shared" si="4"/>
        <v>481</v>
      </c>
      <c r="P64" s="12"/>
      <c r="Q64" s="12"/>
    </row>
    <row r="65" spans="1:17" ht="15" customHeight="1" x14ac:dyDescent="0.2">
      <c r="A65" s="62">
        <v>59</v>
      </c>
      <c r="B65" s="63" t="s">
        <v>138</v>
      </c>
      <c r="C65" s="37">
        <v>1062169</v>
      </c>
      <c r="D65" s="37">
        <v>0</v>
      </c>
      <c r="E65" s="37">
        <v>0</v>
      </c>
      <c r="F65" s="37">
        <f t="shared" si="5"/>
        <v>1062169</v>
      </c>
      <c r="G65" s="38">
        <v>0</v>
      </c>
      <c r="H65" s="37">
        <v>0</v>
      </c>
      <c r="I65" s="37">
        <v>36143</v>
      </c>
      <c r="J65" s="39">
        <v>0</v>
      </c>
      <c r="K65" s="37">
        <v>0</v>
      </c>
      <c r="L65" s="37">
        <f t="shared" si="2"/>
        <v>36143</v>
      </c>
      <c r="M65" s="37">
        <f t="shared" si="3"/>
        <v>1026026</v>
      </c>
      <c r="N65" s="16">
        <f>'Detail Calculation exclude debt'!P65</f>
        <v>4944</v>
      </c>
      <c r="O65" s="37">
        <f t="shared" si="4"/>
        <v>208</v>
      </c>
      <c r="P65" s="12"/>
      <c r="Q65" s="12"/>
    </row>
    <row r="66" spans="1:17" ht="15" customHeight="1" x14ac:dyDescent="0.2">
      <c r="A66" s="64">
        <v>60</v>
      </c>
      <c r="B66" s="65" t="s">
        <v>139</v>
      </c>
      <c r="C66" s="40">
        <v>5428790</v>
      </c>
      <c r="D66" s="40">
        <v>0</v>
      </c>
      <c r="E66" s="40">
        <v>0</v>
      </c>
      <c r="F66" s="40">
        <f t="shared" si="5"/>
        <v>5428790</v>
      </c>
      <c r="G66" s="41">
        <v>0</v>
      </c>
      <c r="H66" s="40">
        <v>0</v>
      </c>
      <c r="I66" s="40">
        <v>197738</v>
      </c>
      <c r="J66" s="42">
        <v>0</v>
      </c>
      <c r="K66" s="40">
        <v>18747</v>
      </c>
      <c r="L66" s="40">
        <f t="shared" si="2"/>
        <v>216485</v>
      </c>
      <c r="M66" s="40">
        <f t="shared" si="3"/>
        <v>5212305</v>
      </c>
      <c r="N66" s="17">
        <f>'Detail Calculation exclude debt'!P66</f>
        <v>5839</v>
      </c>
      <c r="O66" s="40">
        <f t="shared" si="4"/>
        <v>893</v>
      </c>
      <c r="P66" s="12"/>
      <c r="Q66" s="12"/>
    </row>
    <row r="67" spans="1:17" ht="15" customHeight="1" x14ac:dyDescent="0.2">
      <c r="A67" s="62">
        <v>61</v>
      </c>
      <c r="B67" s="63" t="s">
        <v>140</v>
      </c>
      <c r="C67" s="35">
        <v>7172394</v>
      </c>
      <c r="D67" s="35">
        <v>0</v>
      </c>
      <c r="E67" s="35">
        <v>0</v>
      </c>
      <c r="F67" s="35">
        <f t="shared" si="5"/>
        <v>7172394</v>
      </c>
      <c r="G67" s="35">
        <v>0</v>
      </c>
      <c r="H67" s="35">
        <v>0</v>
      </c>
      <c r="I67" s="35">
        <v>239302</v>
      </c>
      <c r="J67" s="36">
        <v>0</v>
      </c>
      <c r="K67" s="35">
        <v>0</v>
      </c>
      <c r="L67" s="35">
        <f t="shared" si="2"/>
        <v>239302</v>
      </c>
      <c r="M67" s="35">
        <f t="shared" si="3"/>
        <v>6933092</v>
      </c>
      <c r="N67" s="14">
        <f>'Detail Calculation exclude debt'!P67</f>
        <v>3761</v>
      </c>
      <c r="O67" s="35">
        <f t="shared" si="4"/>
        <v>1843</v>
      </c>
      <c r="P67" s="12"/>
      <c r="Q67" s="12"/>
    </row>
    <row r="68" spans="1:17" ht="15" customHeight="1" x14ac:dyDescent="0.2">
      <c r="A68" s="62">
        <v>62</v>
      </c>
      <c r="B68" s="63" t="s">
        <v>141</v>
      </c>
      <c r="C68" s="37">
        <v>0</v>
      </c>
      <c r="D68" s="37">
        <v>0</v>
      </c>
      <c r="E68" s="37">
        <v>0</v>
      </c>
      <c r="F68" s="37">
        <f t="shared" si="5"/>
        <v>0</v>
      </c>
      <c r="G68" s="38">
        <v>0</v>
      </c>
      <c r="H68" s="37">
        <v>0</v>
      </c>
      <c r="I68" s="37">
        <v>0</v>
      </c>
      <c r="J68" s="39">
        <v>0</v>
      </c>
      <c r="K68" s="37">
        <v>0</v>
      </c>
      <c r="L68" s="37">
        <f t="shared" si="2"/>
        <v>0</v>
      </c>
      <c r="M68" s="37">
        <f t="shared" si="3"/>
        <v>0</v>
      </c>
      <c r="N68" s="16">
        <f>'Detail Calculation exclude debt'!P68</f>
        <v>1899</v>
      </c>
      <c r="O68" s="37">
        <f t="shared" si="4"/>
        <v>0</v>
      </c>
      <c r="P68" s="12"/>
      <c r="Q68" s="12"/>
    </row>
    <row r="69" spans="1:17" ht="15" customHeight="1" x14ac:dyDescent="0.2">
      <c r="A69" s="62">
        <v>63</v>
      </c>
      <c r="B69" s="63" t="s">
        <v>142</v>
      </c>
      <c r="C69" s="37">
        <v>0</v>
      </c>
      <c r="D69" s="37">
        <v>0</v>
      </c>
      <c r="E69" s="37">
        <v>0</v>
      </c>
      <c r="F69" s="37">
        <f t="shared" si="5"/>
        <v>0</v>
      </c>
      <c r="G69" s="38">
        <v>0</v>
      </c>
      <c r="H69" s="37">
        <v>0</v>
      </c>
      <c r="I69" s="37">
        <v>0</v>
      </c>
      <c r="J69" s="39">
        <v>0</v>
      </c>
      <c r="K69" s="37">
        <v>9883</v>
      </c>
      <c r="L69" s="37">
        <f t="shared" si="2"/>
        <v>9883</v>
      </c>
      <c r="M69" s="37">
        <f t="shared" si="3"/>
        <v>-9883</v>
      </c>
      <c r="N69" s="16">
        <f>'Detail Calculation exclude debt'!P69</f>
        <v>2129</v>
      </c>
      <c r="O69" s="37">
        <f t="shared" si="4"/>
        <v>-5</v>
      </c>
      <c r="P69" s="12"/>
      <c r="Q69" s="12"/>
    </row>
    <row r="70" spans="1:17" ht="15" customHeight="1" x14ac:dyDescent="0.2">
      <c r="A70" s="62">
        <v>64</v>
      </c>
      <c r="B70" s="63" t="s">
        <v>143</v>
      </c>
      <c r="C70" s="37">
        <v>1113686</v>
      </c>
      <c r="D70" s="37">
        <v>0</v>
      </c>
      <c r="E70" s="37">
        <v>0</v>
      </c>
      <c r="F70" s="37">
        <f t="shared" si="5"/>
        <v>1113686</v>
      </c>
      <c r="G70" s="38">
        <v>0</v>
      </c>
      <c r="H70" s="37">
        <v>0</v>
      </c>
      <c r="I70" s="37">
        <v>42569</v>
      </c>
      <c r="J70" s="39">
        <v>0</v>
      </c>
      <c r="K70" s="37">
        <v>0</v>
      </c>
      <c r="L70" s="37">
        <f t="shared" si="2"/>
        <v>42569</v>
      </c>
      <c r="M70" s="37">
        <f t="shared" si="3"/>
        <v>1071117</v>
      </c>
      <c r="N70" s="16">
        <f>'Detail Calculation exclude debt'!P70</f>
        <v>2048</v>
      </c>
      <c r="O70" s="37">
        <f t="shared" si="4"/>
        <v>523</v>
      </c>
      <c r="P70" s="12"/>
      <c r="Q70" s="12"/>
    </row>
    <row r="71" spans="1:17" ht="15" customHeight="1" x14ac:dyDescent="0.2">
      <c r="A71" s="64">
        <v>65</v>
      </c>
      <c r="B71" s="65" t="s">
        <v>159</v>
      </c>
      <c r="C71" s="40">
        <v>3196731</v>
      </c>
      <c r="D71" s="40">
        <v>0</v>
      </c>
      <c r="E71" s="40">
        <v>0</v>
      </c>
      <c r="F71" s="40">
        <f>SUM(C71:E71)</f>
        <v>3196731</v>
      </c>
      <c r="G71" s="41">
        <v>0</v>
      </c>
      <c r="H71" s="40">
        <v>0</v>
      </c>
      <c r="I71" s="40">
        <v>94105</v>
      </c>
      <c r="J71" s="42">
        <v>0</v>
      </c>
      <c r="K71" s="40">
        <v>0</v>
      </c>
      <c r="L71" s="40">
        <f t="shared" si="2"/>
        <v>94105</v>
      </c>
      <c r="M71" s="40">
        <f t="shared" si="3"/>
        <v>3102626</v>
      </c>
      <c r="N71" s="17">
        <f>'Detail Calculation exclude debt'!P71</f>
        <v>7850</v>
      </c>
      <c r="O71" s="40">
        <f t="shared" si="4"/>
        <v>395</v>
      </c>
      <c r="P71" s="12"/>
      <c r="Q71" s="12"/>
    </row>
    <row r="72" spans="1:17" ht="15" customHeight="1" x14ac:dyDescent="0.2">
      <c r="A72" s="62">
        <v>66</v>
      </c>
      <c r="B72" s="63" t="s">
        <v>160</v>
      </c>
      <c r="C72" s="37">
        <v>0</v>
      </c>
      <c r="D72" s="37">
        <v>0</v>
      </c>
      <c r="E72" s="37">
        <v>0</v>
      </c>
      <c r="F72" s="37">
        <f>SUM(C72:E72)</f>
        <v>0</v>
      </c>
      <c r="G72" s="38">
        <v>0</v>
      </c>
      <c r="H72" s="37">
        <v>0</v>
      </c>
      <c r="I72" s="37">
        <v>0</v>
      </c>
      <c r="J72" s="39">
        <v>0</v>
      </c>
      <c r="K72" s="37">
        <v>0</v>
      </c>
      <c r="L72" s="37">
        <f>SUM(G72:K72)</f>
        <v>0</v>
      </c>
      <c r="M72" s="37">
        <f>F72-L72</f>
        <v>0</v>
      </c>
      <c r="N72" s="16">
        <f>'Detail Calculation exclude debt'!P72</f>
        <v>1886</v>
      </c>
      <c r="O72" s="37">
        <f>ROUND(M72/N72,0)</f>
        <v>0</v>
      </c>
      <c r="P72" s="12"/>
      <c r="Q72" s="12"/>
    </row>
    <row r="73" spans="1:17" ht="15" customHeight="1" x14ac:dyDescent="0.2">
      <c r="A73" s="62">
        <v>67</v>
      </c>
      <c r="B73" s="63" t="s">
        <v>146</v>
      </c>
      <c r="C73" s="37">
        <v>10571438</v>
      </c>
      <c r="D73" s="37">
        <v>0</v>
      </c>
      <c r="E73" s="37">
        <v>0</v>
      </c>
      <c r="F73" s="37">
        <f>SUM(C73:E73)</f>
        <v>10571438</v>
      </c>
      <c r="G73" s="38">
        <v>0</v>
      </c>
      <c r="H73" s="37">
        <v>0</v>
      </c>
      <c r="I73" s="37">
        <v>287991</v>
      </c>
      <c r="J73" s="39">
        <v>0</v>
      </c>
      <c r="K73" s="37">
        <v>0</v>
      </c>
      <c r="L73" s="37">
        <f>SUM(G73:K73)</f>
        <v>287991</v>
      </c>
      <c r="M73" s="37">
        <f>F73-L73</f>
        <v>10283447</v>
      </c>
      <c r="N73" s="16">
        <f>'Detail Calculation exclude debt'!P73</f>
        <v>5469</v>
      </c>
      <c r="O73" s="37">
        <f>ROUND(M73/N73,0)</f>
        <v>1880</v>
      </c>
      <c r="P73" s="12"/>
      <c r="Q73" s="12"/>
    </row>
    <row r="74" spans="1:17" ht="15" customHeight="1" x14ac:dyDescent="0.2">
      <c r="A74" s="62">
        <v>68</v>
      </c>
      <c r="B74" s="63" t="s">
        <v>161</v>
      </c>
      <c r="C74" s="37">
        <v>0</v>
      </c>
      <c r="D74" s="37">
        <v>0</v>
      </c>
      <c r="E74" s="37">
        <v>0</v>
      </c>
      <c r="F74" s="37">
        <f>SUM(C74:E74)</f>
        <v>0</v>
      </c>
      <c r="G74" s="38">
        <v>0</v>
      </c>
      <c r="H74" s="37">
        <v>0</v>
      </c>
      <c r="I74" s="37">
        <v>0</v>
      </c>
      <c r="J74" s="39">
        <v>0</v>
      </c>
      <c r="K74" s="37">
        <v>0</v>
      </c>
      <c r="L74" s="37">
        <f>SUM(G74:K74)</f>
        <v>0</v>
      </c>
      <c r="M74" s="37">
        <f>F74-L74</f>
        <v>0</v>
      </c>
      <c r="N74" s="16">
        <f>'Detail Calculation exclude debt'!P74</f>
        <v>1804</v>
      </c>
      <c r="O74" s="37">
        <f>ROUND(M74/N74,0)</f>
        <v>0</v>
      </c>
      <c r="P74" s="12"/>
      <c r="Q74" s="12"/>
    </row>
    <row r="75" spans="1:17" ht="15" customHeight="1" x14ac:dyDescent="0.2">
      <c r="A75" s="62">
        <v>69</v>
      </c>
      <c r="B75" s="67" t="s">
        <v>148</v>
      </c>
      <c r="C75" s="40">
        <v>3819548</v>
      </c>
      <c r="D75" s="40">
        <v>1830322</v>
      </c>
      <c r="E75" s="40">
        <v>0</v>
      </c>
      <c r="F75" s="40">
        <f>SUM(C75:E75)</f>
        <v>5649870</v>
      </c>
      <c r="G75" s="41">
        <v>0</v>
      </c>
      <c r="H75" s="40">
        <v>0</v>
      </c>
      <c r="I75" s="40">
        <v>110690</v>
      </c>
      <c r="J75" s="42">
        <v>19466</v>
      </c>
      <c r="K75" s="40">
        <v>0</v>
      </c>
      <c r="L75" s="40">
        <f>SUM(G75:K75)</f>
        <v>130156</v>
      </c>
      <c r="M75" s="40">
        <f>F75-L75</f>
        <v>5519714</v>
      </c>
      <c r="N75" s="17">
        <f>'Detail Calculation exclude debt'!P75</f>
        <v>4788</v>
      </c>
      <c r="O75" s="40">
        <f>ROUND(M75/N75,0)</f>
        <v>1153</v>
      </c>
      <c r="P75" s="12"/>
      <c r="Q75" s="12"/>
    </row>
    <row r="76" spans="1:17" ht="15" customHeight="1" x14ac:dyDescent="0.2">
      <c r="A76" s="68"/>
      <c r="B76" s="69" t="s">
        <v>1</v>
      </c>
      <c r="C76" s="70">
        <f>SUM(C7:C75)</f>
        <v>311000527</v>
      </c>
      <c r="D76" s="70">
        <f t="shared" ref="D76:K76" si="6">SUM(D7:D75)</f>
        <v>138482017</v>
      </c>
      <c r="E76" s="70">
        <f t="shared" si="6"/>
        <v>0</v>
      </c>
      <c r="F76" s="70">
        <f t="shared" si="6"/>
        <v>449482544</v>
      </c>
      <c r="G76" s="70">
        <f>SUM(G7:G75)</f>
        <v>267469</v>
      </c>
      <c r="H76" s="70">
        <f t="shared" si="6"/>
        <v>199504</v>
      </c>
      <c r="I76" s="70">
        <f t="shared" si="6"/>
        <v>8766121</v>
      </c>
      <c r="J76" s="70">
        <f t="shared" si="6"/>
        <v>748500</v>
      </c>
      <c r="K76" s="70">
        <f t="shared" si="6"/>
        <v>30888</v>
      </c>
      <c r="L76" s="70">
        <f>SUM(L7:L75)</f>
        <v>10012482</v>
      </c>
      <c r="M76" s="70">
        <f>SUM(M7:M75)</f>
        <v>439470062</v>
      </c>
      <c r="N76" s="71">
        <f>SUM(N7:N75)</f>
        <v>683791</v>
      </c>
      <c r="O76" s="70">
        <f>ROUND(M76/N76,0)</f>
        <v>643</v>
      </c>
      <c r="P76" s="12"/>
      <c r="Q76" s="12"/>
    </row>
    <row r="77" spans="1:17" ht="15.6" customHeight="1" x14ac:dyDescent="0.2">
      <c r="C77" s="48" t="str">
        <f>'Detail Calculation exclude debt'!C77</f>
        <v>Source: FY2018-2019 Revenue and Expenditure Data</v>
      </c>
      <c r="D77" s="12"/>
      <c r="E77" s="12"/>
      <c r="F77" s="12"/>
      <c r="G77" s="12"/>
      <c r="H77" s="12"/>
      <c r="I77" s="72"/>
      <c r="J77" s="12"/>
      <c r="K77" s="12"/>
      <c r="L77" s="12"/>
      <c r="M77" s="12"/>
      <c r="N77" s="12"/>
      <c r="O77" s="12"/>
      <c r="P77" s="12"/>
      <c r="Q77" s="12"/>
    </row>
    <row r="78" spans="1:17" x14ac:dyDescent="0.2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73"/>
      <c r="O78" s="12"/>
      <c r="P78" s="12"/>
      <c r="Q78" s="12"/>
    </row>
    <row r="79" spans="1:17" x14ac:dyDescent="0.2">
      <c r="B79" s="12"/>
      <c r="C79" s="12"/>
      <c r="D79" s="12"/>
      <c r="E79" s="12"/>
      <c r="F79" s="12"/>
      <c r="G79" s="74"/>
      <c r="H79" s="12"/>
      <c r="I79" s="12"/>
      <c r="J79" s="12"/>
      <c r="K79" s="12"/>
      <c r="L79" s="12"/>
      <c r="M79" s="12"/>
      <c r="N79" s="12"/>
      <c r="O79" s="12"/>
      <c r="P79" s="12"/>
      <c r="Q79" s="12"/>
    </row>
  </sheetData>
  <mergeCells count="2">
    <mergeCell ref="A1:B1"/>
    <mergeCell ref="A2:B2"/>
  </mergeCells>
  <printOptions horizontalCentered="1"/>
  <pageMargins left="0.5" right="0.5" top="0.9" bottom="0.5" header="0.3" footer="0.25"/>
  <pageSetup paperSize="5" scale="75" orientation="portrait" r:id="rId1"/>
  <headerFooter alignWithMargins="0">
    <oddHeader>&amp;C&amp;20FY2019-20 Charter School Funding (Debt Service &amp; Cap. Outlay)
Final Local Revenue Representation per Pupil</oddHeader>
  </headerFooter>
  <colBreaks count="1" manualBreakCount="1">
    <brk id="9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zoomScaleNormal="10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5.7109375" customWidth="1"/>
    <col min="2" max="2" width="21.85546875" customWidth="1"/>
    <col min="3" max="38" width="11.7109375" customWidth="1"/>
  </cols>
  <sheetData>
    <row r="1" spans="1:38" ht="15.75" x14ac:dyDescent="0.2">
      <c r="A1" s="127" t="s">
        <v>243</v>
      </c>
      <c r="B1" s="12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ht="15.75" x14ac:dyDescent="0.2">
      <c r="A2" s="106"/>
      <c r="B2" s="10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ht="63.75" x14ac:dyDescent="0.2">
      <c r="A3" s="91" t="s">
        <v>3</v>
      </c>
      <c r="B3" s="91" t="s">
        <v>77</v>
      </c>
      <c r="C3" s="92" t="s">
        <v>244</v>
      </c>
      <c r="D3" s="93" t="s">
        <v>204</v>
      </c>
      <c r="E3" s="94" t="s">
        <v>178</v>
      </c>
      <c r="F3" s="94" t="s">
        <v>177</v>
      </c>
      <c r="G3" s="94" t="s">
        <v>245</v>
      </c>
      <c r="H3" s="94" t="s">
        <v>182</v>
      </c>
      <c r="I3" s="94" t="s">
        <v>181</v>
      </c>
      <c r="J3" s="94" t="s">
        <v>180</v>
      </c>
      <c r="K3" s="94" t="s">
        <v>199</v>
      </c>
      <c r="L3" s="94" t="s">
        <v>198</v>
      </c>
      <c r="M3" s="94" t="s">
        <v>194</v>
      </c>
      <c r="N3" s="94" t="s">
        <v>246</v>
      </c>
      <c r="O3" s="94" t="s">
        <v>205</v>
      </c>
      <c r="P3" s="94" t="s">
        <v>190</v>
      </c>
      <c r="Q3" s="94" t="s">
        <v>196</v>
      </c>
      <c r="R3" s="94" t="s">
        <v>184</v>
      </c>
      <c r="S3" s="94" t="s">
        <v>189</v>
      </c>
      <c r="T3" s="94" t="s">
        <v>191</v>
      </c>
      <c r="U3" s="94" t="s">
        <v>192</v>
      </c>
      <c r="V3" s="94" t="s">
        <v>193</v>
      </c>
      <c r="W3" s="94" t="s">
        <v>195</v>
      </c>
      <c r="X3" s="94" t="s">
        <v>186</v>
      </c>
      <c r="Y3" s="94" t="s">
        <v>200</v>
      </c>
      <c r="Z3" s="94" t="s">
        <v>187</v>
      </c>
      <c r="AA3" s="94" t="s">
        <v>188</v>
      </c>
      <c r="AB3" s="94" t="s">
        <v>183</v>
      </c>
      <c r="AC3" s="94" t="s">
        <v>185</v>
      </c>
      <c r="AD3" s="94" t="s">
        <v>201</v>
      </c>
      <c r="AE3" s="94" t="s">
        <v>202</v>
      </c>
      <c r="AF3" s="94" t="s">
        <v>247</v>
      </c>
      <c r="AG3" s="94" t="s">
        <v>209</v>
      </c>
      <c r="AH3" s="94" t="s">
        <v>248</v>
      </c>
      <c r="AI3" s="94" t="s">
        <v>249</v>
      </c>
      <c r="AJ3" s="94" t="s">
        <v>197</v>
      </c>
      <c r="AK3" s="94" t="s">
        <v>179</v>
      </c>
      <c r="AL3" s="91" t="s">
        <v>208</v>
      </c>
    </row>
    <row r="4" spans="1:38" x14ac:dyDescent="0.2">
      <c r="A4" s="95"/>
      <c r="B4" s="95"/>
      <c r="C4" s="96"/>
      <c r="D4" s="97"/>
      <c r="E4" s="94">
        <v>343001</v>
      </c>
      <c r="F4" s="94">
        <v>341001</v>
      </c>
      <c r="G4" s="94">
        <v>344001</v>
      </c>
      <c r="H4" s="94">
        <v>348001</v>
      </c>
      <c r="I4" s="94">
        <v>347001</v>
      </c>
      <c r="J4" s="94">
        <v>346001</v>
      </c>
      <c r="K4" s="94" t="s">
        <v>210</v>
      </c>
      <c r="L4" s="94" t="s">
        <v>211</v>
      </c>
      <c r="M4" s="94" t="s">
        <v>212</v>
      </c>
      <c r="N4" s="94" t="s">
        <v>213</v>
      </c>
      <c r="O4" s="94" t="s">
        <v>214</v>
      </c>
      <c r="P4" s="94" t="s">
        <v>215</v>
      </c>
      <c r="Q4" s="94" t="s">
        <v>216</v>
      </c>
      <c r="R4" s="94" t="s">
        <v>217</v>
      </c>
      <c r="S4" s="94" t="s">
        <v>218</v>
      </c>
      <c r="T4" s="94" t="s">
        <v>219</v>
      </c>
      <c r="U4" s="94" t="s">
        <v>220</v>
      </c>
      <c r="V4" s="94" t="s">
        <v>221</v>
      </c>
      <c r="W4" s="94" t="s">
        <v>222</v>
      </c>
      <c r="X4" s="94" t="s">
        <v>223</v>
      </c>
      <c r="Y4" s="94" t="s">
        <v>224</v>
      </c>
      <c r="Z4" s="94" t="s">
        <v>225</v>
      </c>
      <c r="AA4" s="94" t="s">
        <v>226</v>
      </c>
      <c r="AB4" s="94" t="s">
        <v>227</v>
      </c>
      <c r="AC4" s="94" t="s">
        <v>228</v>
      </c>
      <c r="AD4" s="94" t="s">
        <v>229</v>
      </c>
      <c r="AE4" s="94" t="s">
        <v>230</v>
      </c>
      <c r="AF4" s="94" t="s">
        <v>231</v>
      </c>
      <c r="AG4" s="94" t="s">
        <v>232</v>
      </c>
      <c r="AH4" s="94" t="s">
        <v>233</v>
      </c>
      <c r="AI4" s="94" t="s">
        <v>234</v>
      </c>
      <c r="AJ4" s="94" t="s">
        <v>235</v>
      </c>
      <c r="AK4" s="94">
        <v>345001</v>
      </c>
      <c r="AL4" s="113"/>
    </row>
    <row r="5" spans="1:38" x14ac:dyDescent="0.2">
      <c r="A5" s="98"/>
      <c r="B5" s="98"/>
      <c r="C5" s="99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8">
        <v>18</v>
      </c>
      <c r="U5" s="98">
        <v>19</v>
      </c>
      <c r="V5" s="98">
        <v>20</v>
      </c>
      <c r="W5" s="98">
        <v>21</v>
      </c>
      <c r="X5" s="98">
        <v>22</v>
      </c>
      <c r="Y5" s="98">
        <v>23</v>
      </c>
      <c r="Z5" s="98">
        <v>24</v>
      </c>
      <c r="AA5" s="98">
        <v>25</v>
      </c>
      <c r="AB5" s="98">
        <v>26</v>
      </c>
      <c r="AC5" s="98">
        <v>27</v>
      </c>
      <c r="AD5" s="98">
        <v>28</v>
      </c>
      <c r="AE5" s="98">
        <v>29</v>
      </c>
      <c r="AF5" s="98">
        <v>30</v>
      </c>
      <c r="AG5" s="98">
        <v>31</v>
      </c>
      <c r="AH5" s="98">
        <v>32</v>
      </c>
      <c r="AI5" s="98">
        <v>33</v>
      </c>
      <c r="AJ5" s="98">
        <v>34</v>
      </c>
      <c r="AK5" s="98">
        <v>35</v>
      </c>
      <c r="AL5" s="98"/>
    </row>
    <row r="6" spans="1:38" hidden="1" x14ac:dyDescent="0.2">
      <c r="A6" s="98"/>
      <c r="B6" s="98"/>
      <c r="C6" s="99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</row>
    <row r="7" spans="1:38" ht="15.75" customHeight="1" x14ac:dyDescent="0.2">
      <c r="A7" s="100">
        <v>1</v>
      </c>
      <c r="B7" s="22" t="s">
        <v>149</v>
      </c>
      <c r="C7" s="20">
        <v>9448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>
        <v>1</v>
      </c>
      <c r="W7" s="20">
        <v>14</v>
      </c>
      <c r="X7" s="20">
        <v>6</v>
      </c>
      <c r="Y7" s="20"/>
      <c r="Z7" s="20"/>
      <c r="AA7" s="20"/>
      <c r="AB7" s="20"/>
      <c r="AC7" s="20">
        <v>1</v>
      </c>
      <c r="AD7" s="20"/>
      <c r="AE7" s="20"/>
      <c r="AF7" s="20"/>
      <c r="AG7" s="20"/>
      <c r="AH7" s="20"/>
      <c r="AI7" s="20"/>
      <c r="AJ7" s="20">
        <v>20</v>
      </c>
      <c r="AK7" s="20">
        <v>40</v>
      </c>
      <c r="AL7" s="21">
        <f>SUM(C7:AK7)</f>
        <v>9530</v>
      </c>
    </row>
    <row r="8" spans="1:38" ht="15.75" customHeight="1" x14ac:dyDescent="0.2">
      <c r="A8" s="100">
        <v>2</v>
      </c>
      <c r="B8" s="22" t="s">
        <v>85</v>
      </c>
      <c r="C8" s="23">
        <v>3981</v>
      </c>
      <c r="D8" s="23"/>
      <c r="E8" s="23"/>
      <c r="F8" s="23"/>
      <c r="G8" s="23"/>
      <c r="H8" s="23"/>
      <c r="I8" s="23"/>
      <c r="J8" s="23">
        <v>1</v>
      </c>
      <c r="K8" s="23"/>
      <c r="L8" s="23"/>
      <c r="M8" s="23"/>
      <c r="N8" s="23"/>
      <c r="O8" s="23"/>
      <c r="P8" s="23"/>
      <c r="Q8" s="23"/>
      <c r="R8" s="23"/>
      <c r="S8" s="23"/>
      <c r="T8" s="23">
        <v>1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>
        <v>11</v>
      </c>
      <c r="AK8" s="23">
        <v>17</v>
      </c>
      <c r="AL8" s="24">
        <f>SUM(C8:AK8)</f>
        <v>4011</v>
      </c>
    </row>
    <row r="9" spans="1:38" ht="15.75" customHeight="1" x14ac:dyDescent="0.2">
      <c r="A9" s="100">
        <v>3</v>
      </c>
      <c r="B9" s="22" t="s">
        <v>86</v>
      </c>
      <c r="C9" s="23">
        <v>22709</v>
      </c>
      <c r="D9" s="23"/>
      <c r="E9" s="23">
        <v>2</v>
      </c>
      <c r="F9" s="23"/>
      <c r="G9" s="23"/>
      <c r="H9" s="23"/>
      <c r="I9" s="23"/>
      <c r="J9" s="23"/>
      <c r="K9" s="23"/>
      <c r="L9" s="23"/>
      <c r="M9" s="23">
        <v>16</v>
      </c>
      <c r="N9" s="23"/>
      <c r="O9" s="23">
        <v>3</v>
      </c>
      <c r="P9" s="23"/>
      <c r="Q9" s="23"/>
      <c r="R9" s="23"/>
      <c r="S9" s="23">
        <v>15</v>
      </c>
      <c r="T9" s="23"/>
      <c r="U9" s="23"/>
      <c r="V9" s="23"/>
      <c r="W9" s="23"/>
      <c r="X9" s="23"/>
      <c r="Y9" s="23"/>
      <c r="Z9" s="23"/>
      <c r="AA9" s="23">
        <v>2</v>
      </c>
      <c r="AB9" s="23"/>
      <c r="AC9" s="23"/>
      <c r="AD9" s="23"/>
      <c r="AE9" s="23"/>
      <c r="AF9" s="23"/>
      <c r="AG9" s="23"/>
      <c r="AH9" s="23"/>
      <c r="AI9" s="23"/>
      <c r="AJ9" s="23">
        <v>35</v>
      </c>
      <c r="AK9" s="23">
        <v>89</v>
      </c>
      <c r="AL9" s="24">
        <f>SUM(C9:AK9)</f>
        <v>22871</v>
      </c>
    </row>
    <row r="10" spans="1:38" ht="15.75" customHeight="1" x14ac:dyDescent="0.2">
      <c r="A10" s="100">
        <v>4</v>
      </c>
      <c r="B10" s="22" t="s">
        <v>87</v>
      </c>
      <c r="C10" s="23">
        <v>3038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5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>
        <v>10</v>
      </c>
      <c r="AK10" s="23">
        <v>8</v>
      </c>
      <c r="AL10" s="24">
        <f>SUM(C10:AK10)</f>
        <v>3061</v>
      </c>
    </row>
    <row r="11" spans="1:38" ht="15.75" customHeight="1" x14ac:dyDescent="0.2">
      <c r="A11" s="101">
        <v>5</v>
      </c>
      <c r="B11" s="25" t="s">
        <v>88</v>
      </c>
      <c r="C11" s="26">
        <v>4928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>
        <v>193</v>
      </c>
      <c r="AJ11" s="26">
        <v>22</v>
      </c>
      <c r="AK11" s="26">
        <v>46</v>
      </c>
      <c r="AL11" s="27">
        <f>SUM(C11:AK11)</f>
        <v>5189</v>
      </c>
    </row>
    <row r="12" spans="1:38" ht="15.75" customHeight="1" x14ac:dyDescent="0.2">
      <c r="A12" s="102">
        <v>6</v>
      </c>
      <c r="B12" s="19" t="s">
        <v>89</v>
      </c>
      <c r="C12" s="20">
        <v>5749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>
        <v>27</v>
      </c>
      <c r="AK12" s="20">
        <v>14</v>
      </c>
      <c r="AL12" s="21">
        <f>SUM(C12:AK12)</f>
        <v>5790</v>
      </c>
    </row>
    <row r="13" spans="1:38" ht="15.75" customHeight="1" x14ac:dyDescent="0.2">
      <c r="A13" s="100">
        <v>7</v>
      </c>
      <c r="B13" s="22" t="s">
        <v>90</v>
      </c>
      <c r="C13" s="23">
        <v>2077</v>
      </c>
      <c r="D13" s="23"/>
      <c r="E13" s="23"/>
      <c r="F13" s="23">
        <v>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>
        <v>42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>
        <v>7</v>
      </c>
      <c r="AK13" s="23">
        <v>5</v>
      </c>
      <c r="AL13" s="24">
        <f>SUM(C13:AK13)</f>
        <v>2133</v>
      </c>
    </row>
    <row r="14" spans="1:38" ht="15.75" customHeight="1" x14ac:dyDescent="0.2">
      <c r="A14" s="100">
        <v>8</v>
      </c>
      <c r="B14" s="22" t="s">
        <v>91</v>
      </c>
      <c r="C14" s="23">
        <v>22393</v>
      </c>
      <c r="D14" s="11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>
        <v>70</v>
      </c>
      <c r="AK14" s="23">
        <v>41</v>
      </c>
      <c r="AL14" s="24">
        <f>SUM(C14:AK14)</f>
        <v>22504</v>
      </c>
    </row>
    <row r="15" spans="1:38" ht="15.75" customHeight="1" x14ac:dyDescent="0.2">
      <c r="A15" s="100">
        <v>9</v>
      </c>
      <c r="B15" s="22" t="s">
        <v>82</v>
      </c>
      <c r="C15" s="23">
        <v>36871</v>
      </c>
      <c r="D15" s="110">
        <v>980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117</v>
      </c>
      <c r="AK15" s="23">
        <v>75</v>
      </c>
      <c r="AL15" s="24">
        <f>SUM(C15:AK15)</f>
        <v>38043</v>
      </c>
    </row>
    <row r="16" spans="1:38" ht="15.75" customHeight="1" x14ac:dyDescent="0.2">
      <c r="A16" s="101">
        <v>10</v>
      </c>
      <c r="B16" s="25" t="s">
        <v>92</v>
      </c>
      <c r="C16" s="26">
        <v>30685</v>
      </c>
      <c r="D16" s="111"/>
      <c r="E16" s="26"/>
      <c r="F16" s="26"/>
      <c r="G16" s="26"/>
      <c r="H16" s="26"/>
      <c r="I16" s="26"/>
      <c r="J16" s="26">
        <v>936</v>
      </c>
      <c r="K16" s="26"/>
      <c r="L16" s="26">
        <v>689</v>
      </c>
      <c r="M16" s="26"/>
      <c r="N16" s="26"/>
      <c r="O16" s="26"/>
      <c r="P16" s="26"/>
      <c r="Q16" s="26"/>
      <c r="R16" s="26"/>
      <c r="S16" s="26"/>
      <c r="T16" s="26">
        <v>503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>
        <v>70</v>
      </c>
      <c r="AK16" s="26">
        <v>96</v>
      </c>
      <c r="AL16" s="27">
        <f>SUM(C16:AK16)</f>
        <v>32979</v>
      </c>
    </row>
    <row r="17" spans="1:38" ht="15.75" customHeight="1" x14ac:dyDescent="0.2">
      <c r="A17" s="102">
        <v>11</v>
      </c>
      <c r="B17" s="19" t="s">
        <v>93</v>
      </c>
      <c r="C17" s="20">
        <v>1541</v>
      </c>
      <c r="D17" s="11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>
        <v>1</v>
      </c>
      <c r="AK17" s="20">
        <v>5</v>
      </c>
      <c r="AL17" s="21">
        <f>SUM(C17:AK17)</f>
        <v>1547</v>
      </c>
    </row>
    <row r="18" spans="1:38" ht="15.75" customHeight="1" x14ac:dyDescent="0.2">
      <c r="A18" s="100">
        <v>12</v>
      </c>
      <c r="B18" s="22" t="s">
        <v>94</v>
      </c>
      <c r="C18" s="23">
        <v>1292</v>
      </c>
      <c r="D18" s="110"/>
      <c r="E18" s="23"/>
      <c r="F18" s="23"/>
      <c r="G18" s="23"/>
      <c r="H18" s="23"/>
      <c r="I18" s="23"/>
      <c r="J18" s="23"/>
      <c r="K18" s="23"/>
      <c r="L18" s="23">
        <v>3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4">
        <f>SUM(C18:AK18)</f>
        <v>1295</v>
      </c>
    </row>
    <row r="19" spans="1:38" ht="15.75" customHeight="1" x14ac:dyDescent="0.2">
      <c r="A19" s="100">
        <v>13</v>
      </c>
      <c r="B19" s="22" t="s">
        <v>95</v>
      </c>
      <c r="C19" s="23">
        <v>1115</v>
      </c>
      <c r="D19" s="11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>
        <v>91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>
        <v>7</v>
      </c>
      <c r="AK19" s="23">
        <v>7</v>
      </c>
      <c r="AL19" s="24">
        <f>SUM(C19:AK19)</f>
        <v>1220</v>
      </c>
    </row>
    <row r="20" spans="1:38" ht="15.75" customHeight="1" x14ac:dyDescent="0.2">
      <c r="A20" s="100">
        <v>14</v>
      </c>
      <c r="B20" s="22" t="s">
        <v>96</v>
      </c>
      <c r="C20" s="23">
        <v>1595</v>
      </c>
      <c r="D20" s="110"/>
      <c r="E20" s="23"/>
      <c r="F20" s="23">
        <v>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45</v>
      </c>
      <c r="V20" s="23"/>
      <c r="W20" s="23"/>
      <c r="X20" s="23"/>
      <c r="Y20" s="23"/>
      <c r="Z20" s="23">
        <v>51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>
        <v>5</v>
      </c>
      <c r="AK20" s="23">
        <v>5</v>
      </c>
      <c r="AL20" s="24">
        <f>SUM(C20:AK20)</f>
        <v>1702</v>
      </c>
    </row>
    <row r="21" spans="1:38" ht="15.75" customHeight="1" x14ac:dyDescent="0.2">
      <c r="A21" s="101">
        <v>15</v>
      </c>
      <c r="B21" s="25" t="s">
        <v>97</v>
      </c>
      <c r="C21" s="26">
        <v>3176</v>
      </c>
      <c r="D21" s="11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>
        <v>336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>
        <v>9</v>
      </c>
      <c r="AK21" s="26">
        <v>8</v>
      </c>
      <c r="AL21" s="27">
        <f>SUM(C21:AK21)</f>
        <v>3529</v>
      </c>
    </row>
    <row r="22" spans="1:38" ht="15.75" customHeight="1" x14ac:dyDescent="0.2">
      <c r="A22" s="102">
        <v>16</v>
      </c>
      <c r="B22" s="19" t="s">
        <v>250</v>
      </c>
      <c r="C22" s="20">
        <v>4772</v>
      </c>
      <c r="D22" s="11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>
        <v>18</v>
      </c>
      <c r="AK22" s="20">
        <v>11</v>
      </c>
      <c r="AL22" s="21">
        <f>SUM(C22:AK22)</f>
        <v>4801</v>
      </c>
    </row>
    <row r="23" spans="1:38" ht="15.75" customHeight="1" x14ac:dyDescent="0.2">
      <c r="A23" s="100">
        <v>17</v>
      </c>
      <c r="B23" s="22" t="s">
        <v>83</v>
      </c>
      <c r="C23" s="23">
        <v>39667</v>
      </c>
      <c r="D23" s="110">
        <v>2123</v>
      </c>
      <c r="E23" s="23">
        <v>533</v>
      </c>
      <c r="F23" s="23"/>
      <c r="G23" s="23"/>
      <c r="H23" s="23"/>
      <c r="I23" s="23"/>
      <c r="J23" s="23"/>
      <c r="K23" s="23"/>
      <c r="L23" s="23"/>
      <c r="M23" s="23">
        <v>252</v>
      </c>
      <c r="N23" s="23"/>
      <c r="O23" s="23">
        <v>691</v>
      </c>
      <c r="P23" s="23"/>
      <c r="Q23" s="23">
        <v>185</v>
      </c>
      <c r="R23" s="23">
        <v>172</v>
      </c>
      <c r="S23" s="23">
        <v>2</v>
      </c>
      <c r="T23" s="23"/>
      <c r="U23" s="23"/>
      <c r="V23" s="23"/>
      <c r="W23" s="23"/>
      <c r="X23" s="23"/>
      <c r="Y23" s="23">
        <v>642</v>
      </c>
      <c r="Z23" s="23"/>
      <c r="AA23" s="23"/>
      <c r="AB23" s="23"/>
      <c r="AC23" s="23"/>
      <c r="AD23" s="23">
        <v>403</v>
      </c>
      <c r="AE23" s="23">
        <v>360</v>
      </c>
      <c r="AF23" s="23"/>
      <c r="AG23" s="23"/>
      <c r="AH23" s="23">
        <v>92</v>
      </c>
      <c r="AI23" s="23"/>
      <c r="AJ23" s="23">
        <v>101</v>
      </c>
      <c r="AK23" s="23">
        <v>274</v>
      </c>
      <c r="AL23" s="24">
        <f>SUM(C23:AK23)</f>
        <v>45497</v>
      </c>
    </row>
    <row r="24" spans="1:38" ht="15.75" customHeight="1" x14ac:dyDescent="0.2">
      <c r="A24" s="100">
        <v>18</v>
      </c>
      <c r="B24" s="22" t="s">
        <v>99</v>
      </c>
      <c r="C24" s="23">
        <v>890</v>
      </c>
      <c r="D24" s="110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6</v>
      </c>
      <c r="AK24" s="23">
        <v>2</v>
      </c>
      <c r="AL24" s="24">
        <f>SUM(C24:AK24)</f>
        <v>898</v>
      </c>
    </row>
    <row r="25" spans="1:38" ht="15.75" customHeight="1" x14ac:dyDescent="0.2">
      <c r="A25" s="100">
        <v>19</v>
      </c>
      <c r="B25" s="22" t="s">
        <v>100</v>
      </c>
      <c r="C25" s="23">
        <v>1720</v>
      </c>
      <c r="D25" s="23"/>
      <c r="E25" s="23"/>
      <c r="F25" s="23"/>
      <c r="G25" s="23"/>
      <c r="H25" s="23"/>
      <c r="I25" s="23"/>
      <c r="J25" s="23"/>
      <c r="K25" s="23"/>
      <c r="L25" s="23"/>
      <c r="M25" s="23">
        <v>5</v>
      </c>
      <c r="N25" s="23"/>
      <c r="O25" s="23"/>
      <c r="P25" s="23"/>
      <c r="Q25" s="23"/>
      <c r="R25" s="23">
        <v>20</v>
      </c>
      <c r="S25" s="23"/>
      <c r="T25" s="23"/>
      <c r="U25" s="23"/>
      <c r="V25" s="23"/>
      <c r="W25" s="23"/>
      <c r="X25" s="23"/>
      <c r="Y25" s="23">
        <v>1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>
        <v>12</v>
      </c>
      <c r="AK25" s="23">
        <v>26</v>
      </c>
      <c r="AL25" s="24">
        <f>SUM(C25:AK25)</f>
        <v>1784</v>
      </c>
    </row>
    <row r="26" spans="1:38" ht="15.75" customHeight="1" x14ac:dyDescent="0.2">
      <c r="A26" s="101">
        <v>20</v>
      </c>
      <c r="B26" s="25" t="s">
        <v>101</v>
      </c>
      <c r="C26" s="26">
        <v>5523</v>
      </c>
      <c r="D26" s="26"/>
      <c r="E26" s="26"/>
      <c r="F26" s="26"/>
      <c r="G26" s="26"/>
      <c r="H26" s="26"/>
      <c r="I26" s="26"/>
      <c r="J26" s="26"/>
      <c r="K26" s="26">
        <v>3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>
        <v>18</v>
      </c>
      <c r="AK26" s="26">
        <v>20</v>
      </c>
      <c r="AL26" s="27">
        <f>SUM(C26:AK26)</f>
        <v>5564</v>
      </c>
    </row>
    <row r="27" spans="1:38" ht="15.75" customHeight="1" x14ac:dyDescent="0.2">
      <c r="A27" s="102">
        <v>21</v>
      </c>
      <c r="B27" s="19" t="s">
        <v>102</v>
      </c>
      <c r="C27" s="20">
        <v>2876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2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>
        <v>10</v>
      </c>
      <c r="AK27" s="20">
        <v>12</v>
      </c>
      <c r="AL27" s="21">
        <f>SUM(C27:AK27)</f>
        <v>2900</v>
      </c>
    </row>
    <row r="28" spans="1:38" ht="15.75" customHeight="1" x14ac:dyDescent="0.2">
      <c r="A28" s="100">
        <v>22</v>
      </c>
      <c r="B28" s="22" t="s">
        <v>103</v>
      </c>
      <c r="C28" s="23">
        <v>2863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>
        <v>9</v>
      </c>
      <c r="AK28" s="23">
        <v>18</v>
      </c>
      <c r="AL28" s="24">
        <f>SUM(C28:AK28)</f>
        <v>2890</v>
      </c>
    </row>
    <row r="29" spans="1:38" ht="15.75" customHeight="1" x14ac:dyDescent="0.2">
      <c r="A29" s="100">
        <v>23</v>
      </c>
      <c r="B29" s="22" t="s">
        <v>104</v>
      </c>
      <c r="C29" s="23">
        <v>12035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66</v>
      </c>
      <c r="W29" s="23">
        <v>4</v>
      </c>
      <c r="X29" s="23"/>
      <c r="Y29" s="23"/>
      <c r="Z29" s="23"/>
      <c r="AA29" s="23"/>
      <c r="AB29" s="23"/>
      <c r="AC29" s="23">
        <v>1</v>
      </c>
      <c r="AD29" s="23"/>
      <c r="AE29" s="23"/>
      <c r="AF29" s="23"/>
      <c r="AG29" s="23"/>
      <c r="AH29" s="23"/>
      <c r="AI29" s="23"/>
      <c r="AJ29" s="23">
        <v>31</v>
      </c>
      <c r="AK29" s="23">
        <v>40</v>
      </c>
      <c r="AL29" s="24">
        <f>SUM(C29:AK29)</f>
        <v>12177</v>
      </c>
    </row>
    <row r="30" spans="1:38" ht="15.75" customHeight="1" x14ac:dyDescent="0.2">
      <c r="A30" s="100">
        <v>24</v>
      </c>
      <c r="B30" s="22" t="s">
        <v>105</v>
      </c>
      <c r="C30" s="23">
        <v>4108</v>
      </c>
      <c r="D30" s="23"/>
      <c r="E30" s="23">
        <v>2</v>
      </c>
      <c r="F30" s="23"/>
      <c r="G30" s="23"/>
      <c r="H30" s="23"/>
      <c r="I30" s="23"/>
      <c r="J30" s="23"/>
      <c r="K30" s="23"/>
      <c r="L30" s="23"/>
      <c r="M30" s="23">
        <v>18</v>
      </c>
      <c r="N30" s="23"/>
      <c r="O30" s="23"/>
      <c r="P30" s="23"/>
      <c r="Q30" s="23">
        <v>1</v>
      </c>
      <c r="R30" s="23">
        <v>2</v>
      </c>
      <c r="S30" s="23">
        <v>202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6</v>
      </c>
      <c r="AK30" s="23">
        <v>18</v>
      </c>
      <c r="AL30" s="24">
        <f>SUM(C30:AK30)</f>
        <v>4357</v>
      </c>
    </row>
    <row r="31" spans="1:38" ht="15.75" customHeight="1" x14ac:dyDescent="0.2">
      <c r="A31" s="101">
        <v>25</v>
      </c>
      <c r="B31" s="25" t="s">
        <v>106</v>
      </c>
      <c r="C31" s="26">
        <v>2195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>
        <v>15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>
        <v>12</v>
      </c>
      <c r="AK31" s="26">
        <v>7</v>
      </c>
      <c r="AL31" s="27">
        <f>SUM(C31:AK31)</f>
        <v>2229</v>
      </c>
    </row>
    <row r="32" spans="1:38" ht="15.75" customHeight="1" x14ac:dyDescent="0.2">
      <c r="A32" s="102">
        <v>26</v>
      </c>
      <c r="B32" s="19" t="s">
        <v>107</v>
      </c>
      <c r="C32" s="20">
        <v>48631</v>
      </c>
      <c r="D32" s="20"/>
      <c r="E32" s="20"/>
      <c r="F32" s="20"/>
      <c r="G32" s="20">
        <v>44</v>
      </c>
      <c r="H32" s="20">
        <v>684</v>
      </c>
      <c r="I32" s="20">
        <v>241</v>
      </c>
      <c r="J32" s="20"/>
      <c r="K32" s="20"/>
      <c r="L32" s="20"/>
      <c r="M32" s="20"/>
      <c r="N32" s="20">
        <v>181</v>
      </c>
      <c r="O32" s="20"/>
      <c r="P32" s="20"/>
      <c r="Q32" s="20"/>
      <c r="R32" s="20"/>
      <c r="S32" s="20">
        <v>8</v>
      </c>
      <c r="T32" s="20"/>
      <c r="U32" s="20"/>
      <c r="V32" s="20"/>
      <c r="W32" s="20"/>
      <c r="X32" s="20"/>
      <c r="Y32" s="20"/>
      <c r="Z32" s="20"/>
      <c r="AA32" s="20"/>
      <c r="AB32" s="20">
        <v>12</v>
      </c>
      <c r="AC32" s="20"/>
      <c r="AD32" s="20"/>
      <c r="AE32" s="20"/>
      <c r="AF32" s="20">
        <v>6</v>
      </c>
      <c r="AG32" s="20">
        <v>1039</v>
      </c>
      <c r="AH32" s="20"/>
      <c r="AI32" s="20"/>
      <c r="AJ32" s="20">
        <v>170</v>
      </c>
      <c r="AK32" s="20">
        <v>193</v>
      </c>
      <c r="AL32" s="21">
        <f>SUM(C32:AK32)</f>
        <v>51209</v>
      </c>
    </row>
    <row r="33" spans="1:38" ht="15.75" customHeight="1" x14ac:dyDescent="0.2">
      <c r="A33" s="100">
        <v>27</v>
      </c>
      <c r="B33" s="22" t="s">
        <v>108</v>
      </c>
      <c r="C33" s="23">
        <v>5453</v>
      </c>
      <c r="D33" s="23"/>
      <c r="E33" s="23"/>
      <c r="F33" s="23"/>
      <c r="G33" s="23"/>
      <c r="H33" s="23"/>
      <c r="I33" s="23"/>
      <c r="J33" s="23">
        <v>4</v>
      </c>
      <c r="K33" s="23"/>
      <c r="L33" s="23">
        <v>2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</v>
      </c>
      <c r="AD33" s="23"/>
      <c r="AE33" s="23"/>
      <c r="AF33" s="23"/>
      <c r="AG33" s="23"/>
      <c r="AH33" s="23"/>
      <c r="AI33" s="23"/>
      <c r="AJ33" s="23">
        <v>15</v>
      </c>
      <c r="AK33" s="23">
        <v>2</v>
      </c>
      <c r="AL33" s="24">
        <f>SUM(C33:AK33)</f>
        <v>5477</v>
      </c>
    </row>
    <row r="34" spans="1:38" ht="15.75" customHeight="1" x14ac:dyDescent="0.2">
      <c r="A34" s="100">
        <v>28</v>
      </c>
      <c r="B34" s="22" t="s">
        <v>109</v>
      </c>
      <c r="C34" s="23">
        <v>30878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746</v>
      </c>
      <c r="W34" s="23">
        <v>823</v>
      </c>
      <c r="X34" s="23">
        <v>550</v>
      </c>
      <c r="Y34" s="23"/>
      <c r="Z34" s="23"/>
      <c r="AA34" s="23"/>
      <c r="AB34" s="23"/>
      <c r="AC34" s="23">
        <v>58</v>
      </c>
      <c r="AD34" s="23"/>
      <c r="AE34" s="23"/>
      <c r="AF34" s="23"/>
      <c r="AG34" s="23"/>
      <c r="AH34" s="23"/>
      <c r="AI34" s="23"/>
      <c r="AJ34" s="23">
        <v>68</v>
      </c>
      <c r="AK34" s="23">
        <v>110</v>
      </c>
      <c r="AL34" s="24">
        <f>SUM(C34:AK34)</f>
        <v>33233</v>
      </c>
    </row>
    <row r="35" spans="1:38" ht="15.75" customHeight="1" x14ac:dyDescent="0.2">
      <c r="A35" s="100">
        <v>29</v>
      </c>
      <c r="B35" s="22" t="s">
        <v>110</v>
      </c>
      <c r="C35" s="23">
        <v>14140</v>
      </c>
      <c r="D35" s="23"/>
      <c r="E35" s="23"/>
      <c r="F35" s="23"/>
      <c r="G35" s="23">
        <v>1</v>
      </c>
      <c r="H35" s="23"/>
      <c r="I35" s="23"/>
      <c r="J35" s="23"/>
      <c r="K35" s="23"/>
      <c r="L35" s="23"/>
      <c r="M35" s="23"/>
      <c r="N35" s="23">
        <v>1</v>
      </c>
      <c r="O35" s="23"/>
      <c r="P35" s="23"/>
      <c r="Q35" s="23"/>
      <c r="R35" s="23"/>
      <c r="S35" s="23">
        <v>63</v>
      </c>
      <c r="T35" s="23"/>
      <c r="U35" s="23"/>
      <c r="V35" s="23"/>
      <c r="W35" s="23"/>
      <c r="X35" s="23"/>
      <c r="Y35" s="23"/>
      <c r="Z35" s="23"/>
      <c r="AA35" s="23">
        <v>2</v>
      </c>
      <c r="AB35" s="23"/>
      <c r="AC35" s="23"/>
      <c r="AD35" s="23"/>
      <c r="AE35" s="23"/>
      <c r="AF35" s="23"/>
      <c r="AG35" s="23"/>
      <c r="AH35" s="23"/>
      <c r="AI35" s="23"/>
      <c r="AJ35" s="23">
        <v>29</v>
      </c>
      <c r="AK35" s="23">
        <v>67</v>
      </c>
      <c r="AL35" s="24">
        <f>SUM(C35:AK35)</f>
        <v>14303</v>
      </c>
    </row>
    <row r="36" spans="1:38" ht="15.75" customHeight="1" x14ac:dyDescent="0.2">
      <c r="A36" s="101">
        <v>30</v>
      </c>
      <c r="B36" s="25" t="s">
        <v>162</v>
      </c>
      <c r="C36" s="26">
        <v>2504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>
        <v>9</v>
      </c>
      <c r="AL36" s="27">
        <f>SUM(C36:AK36)</f>
        <v>2513</v>
      </c>
    </row>
    <row r="37" spans="1:38" ht="15.75" customHeight="1" x14ac:dyDescent="0.2">
      <c r="A37" s="102">
        <v>31</v>
      </c>
      <c r="B37" s="19" t="s">
        <v>111</v>
      </c>
      <c r="C37" s="20">
        <v>5793</v>
      </c>
      <c r="D37" s="20"/>
      <c r="E37" s="20"/>
      <c r="F37" s="20">
        <v>55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5</v>
      </c>
      <c r="V37" s="20"/>
      <c r="W37" s="20"/>
      <c r="X37" s="20"/>
      <c r="Y37" s="20"/>
      <c r="Z37" s="20">
        <v>330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>
        <v>12</v>
      </c>
      <c r="AK37" s="20">
        <v>5</v>
      </c>
      <c r="AL37" s="21">
        <f>SUM(C37:AK37)</f>
        <v>6200</v>
      </c>
    </row>
    <row r="38" spans="1:38" ht="15.75" customHeight="1" x14ac:dyDescent="0.2">
      <c r="A38" s="100">
        <v>32</v>
      </c>
      <c r="B38" s="22" t="s">
        <v>112</v>
      </c>
      <c r="C38" s="23">
        <v>25567</v>
      </c>
      <c r="D38" s="23"/>
      <c r="E38" s="23">
        <v>6</v>
      </c>
      <c r="F38" s="23"/>
      <c r="G38" s="23"/>
      <c r="H38" s="23"/>
      <c r="I38" s="23"/>
      <c r="J38" s="23"/>
      <c r="K38" s="23"/>
      <c r="L38" s="23"/>
      <c r="M38" s="23">
        <v>19</v>
      </c>
      <c r="N38" s="23"/>
      <c r="O38" s="23">
        <v>4</v>
      </c>
      <c r="P38" s="23"/>
      <c r="Q38" s="23"/>
      <c r="R38" s="23"/>
      <c r="S38" s="23"/>
      <c r="T38" s="23"/>
      <c r="U38" s="23"/>
      <c r="V38" s="23"/>
      <c r="W38" s="23"/>
      <c r="X38" s="23"/>
      <c r="Y38" s="23">
        <v>4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>
        <v>92</v>
      </c>
      <c r="AK38" s="23">
        <v>252</v>
      </c>
      <c r="AL38" s="24">
        <f>SUM(C38:AK38)</f>
        <v>25944</v>
      </c>
    </row>
    <row r="39" spans="1:38" ht="15.75" customHeight="1" x14ac:dyDescent="0.2">
      <c r="A39" s="100">
        <v>33</v>
      </c>
      <c r="B39" s="22" t="s">
        <v>113</v>
      </c>
      <c r="C39" s="23">
        <v>1119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>
        <v>3</v>
      </c>
      <c r="AK39" s="23">
        <v>304</v>
      </c>
      <c r="AL39" s="24">
        <f>SUM(C39:AK39)</f>
        <v>1426</v>
      </c>
    </row>
    <row r="40" spans="1:38" ht="15.75" customHeight="1" x14ac:dyDescent="0.2">
      <c r="A40" s="100">
        <v>34</v>
      </c>
      <c r="B40" s="22" t="s">
        <v>114</v>
      </c>
      <c r="C40" s="23">
        <v>3526</v>
      </c>
      <c r="D40" s="23"/>
      <c r="E40" s="23"/>
      <c r="F40" s="23">
        <v>1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>
        <v>39</v>
      </c>
      <c r="AK40" s="23">
        <v>24</v>
      </c>
      <c r="AL40" s="24">
        <f>SUM(C40:AK40)</f>
        <v>3590</v>
      </c>
    </row>
    <row r="41" spans="1:38" ht="15.75" customHeight="1" x14ac:dyDescent="0.2">
      <c r="A41" s="101">
        <v>35</v>
      </c>
      <c r="B41" s="25" t="s">
        <v>115</v>
      </c>
      <c r="C41" s="26">
        <v>5643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>
        <v>18</v>
      </c>
      <c r="AK41" s="26">
        <v>9</v>
      </c>
      <c r="AL41" s="27">
        <f>SUM(C41:AK41)</f>
        <v>5670</v>
      </c>
    </row>
    <row r="42" spans="1:38" ht="15.75" customHeight="1" x14ac:dyDescent="0.2">
      <c r="A42" s="102">
        <v>36</v>
      </c>
      <c r="B42" s="19" t="s">
        <v>158</v>
      </c>
      <c r="C42" s="20">
        <v>45110</v>
      </c>
      <c r="D42" s="20"/>
      <c r="E42" s="20"/>
      <c r="F42" s="20"/>
      <c r="G42" s="20">
        <v>403</v>
      </c>
      <c r="H42" s="20">
        <v>235</v>
      </c>
      <c r="I42" s="20">
        <v>690</v>
      </c>
      <c r="J42" s="20"/>
      <c r="K42" s="20"/>
      <c r="L42" s="20"/>
      <c r="M42" s="20"/>
      <c r="N42" s="20">
        <v>44</v>
      </c>
      <c r="O42" s="20"/>
      <c r="P42" s="20"/>
      <c r="Q42" s="20"/>
      <c r="R42" s="20"/>
      <c r="S42" s="20">
        <v>1</v>
      </c>
      <c r="T42" s="20"/>
      <c r="U42" s="20"/>
      <c r="V42" s="20"/>
      <c r="W42" s="20"/>
      <c r="X42" s="20"/>
      <c r="Y42" s="20"/>
      <c r="Z42" s="20"/>
      <c r="AA42" s="20"/>
      <c r="AB42" s="20">
        <v>88</v>
      </c>
      <c r="AC42" s="20"/>
      <c r="AD42" s="20"/>
      <c r="AE42" s="20"/>
      <c r="AF42" s="20">
        <v>95</v>
      </c>
      <c r="AG42" s="20">
        <v>79</v>
      </c>
      <c r="AH42" s="20"/>
      <c r="AI42" s="20"/>
      <c r="AJ42" s="20">
        <v>90</v>
      </c>
      <c r="AK42" s="20">
        <v>71</v>
      </c>
      <c r="AL42" s="21">
        <f>SUM(C42:AK42)</f>
        <v>46906</v>
      </c>
    </row>
    <row r="43" spans="1:38" ht="15.75" customHeight="1" x14ac:dyDescent="0.2">
      <c r="A43" s="100">
        <v>37</v>
      </c>
      <c r="B43" s="22" t="s">
        <v>116</v>
      </c>
      <c r="C43" s="23">
        <v>18590</v>
      </c>
      <c r="D43" s="23"/>
      <c r="E43" s="23"/>
      <c r="F43" s="23">
        <v>15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>
        <v>9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>
        <v>59</v>
      </c>
      <c r="AK43" s="23">
        <v>60</v>
      </c>
      <c r="AL43" s="24">
        <f>SUM(C43:AK43)</f>
        <v>18733</v>
      </c>
    </row>
    <row r="44" spans="1:38" ht="15.75" customHeight="1" x14ac:dyDescent="0.2">
      <c r="A44" s="100">
        <v>38</v>
      </c>
      <c r="B44" s="22" t="s">
        <v>117</v>
      </c>
      <c r="C44" s="23">
        <v>3845</v>
      </c>
      <c r="D44" s="23"/>
      <c r="E44" s="23"/>
      <c r="F44" s="23"/>
      <c r="G44" s="23"/>
      <c r="H44" s="23">
        <v>12</v>
      </c>
      <c r="I44" s="23">
        <v>7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>
        <v>1</v>
      </c>
      <c r="AG44" s="23">
        <v>7</v>
      </c>
      <c r="AH44" s="23"/>
      <c r="AI44" s="23"/>
      <c r="AJ44" s="23">
        <v>11</v>
      </c>
      <c r="AK44" s="23">
        <v>13</v>
      </c>
      <c r="AL44" s="24">
        <f>SUM(C44:AK44)</f>
        <v>3896</v>
      </c>
    </row>
    <row r="45" spans="1:38" ht="15.75" customHeight="1" x14ac:dyDescent="0.2">
      <c r="A45" s="100">
        <v>39</v>
      </c>
      <c r="B45" s="22" t="s">
        <v>118</v>
      </c>
      <c r="C45" s="23">
        <v>2606</v>
      </c>
      <c r="D45" s="23"/>
      <c r="E45" s="23"/>
      <c r="F45" s="23"/>
      <c r="G45" s="23"/>
      <c r="H45" s="23"/>
      <c r="I45" s="23"/>
      <c r="J45" s="23"/>
      <c r="K45" s="23"/>
      <c r="L45" s="23"/>
      <c r="M45" s="23">
        <v>7</v>
      </c>
      <c r="N45" s="23"/>
      <c r="O45" s="23"/>
      <c r="P45" s="23"/>
      <c r="Q45" s="23"/>
      <c r="R45" s="23">
        <v>5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>
        <v>12</v>
      </c>
      <c r="AK45" s="23">
        <v>14</v>
      </c>
      <c r="AL45" s="24">
        <f>SUM(C45:AK45)</f>
        <v>2644</v>
      </c>
    </row>
    <row r="46" spans="1:38" ht="15.75" customHeight="1" x14ac:dyDescent="0.2">
      <c r="A46" s="101">
        <v>40</v>
      </c>
      <c r="B46" s="25" t="s">
        <v>119</v>
      </c>
      <c r="C46" s="26">
        <v>21769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>
        <v>2</v>
      </c>
      <c r="AJ46" s="26">
        <v>61</v>
      </c>
      <c r="AK46" s="26">
        <v>75</v>
      </c>
      <c r="AL46" s="27">
        <f>SUM(C46:AK46)</f>
        <v>21907</v>
      </c>
    </row>
    <row r="47" spans="1:38" ht="15.75" customHeight="1" x14ac:dyDescent="0.2">
      <c r="A47" s="102">
        <v>41</v>
      </c>
      <c r="B47" s="19" t="s">
        <v>120</v>
      </c>
      <c r="C47" s="20">
        <v>1308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>
        <v>1</v>
      </c>
      <c r="AK47" s="20">
        <v>3</v>
      </c>
      <c r="AL47" s="21">
        <f>SUM(C47:AK47)</f>
        <v>1312</v>
      </c>
    </row>
    <row r="48" spans="1:38" ht="15.75" customHeight="1" x14ac:dyDescent="0.2">
      <c r="A48" s="100">
        <v>42</v>
      </c>
      <c r="B48" s="22" t="s">
        <v>121</v>
      </c>
      <c r="C48" s="23">
        <v>2711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>
        <v>3</v>
      </c>
      <c r="AK48" s="23">
        <v>18</v>
      </c>
      <c r="AL48" s="24">
        <f>SUM(C48:AK48)</f>
        <v>2732</v>
      </c>
    </row>
    <row r="49" spans="1:38" ht="15.75" customHeight="1" x14ac:dyDescent="0.2">
      <c r="A49" s="100">
        <v>43</v>
      </c>
      <c r="B49" s="22" t="s">
        <v>122</v>
      </c>
      <c r="C49" s="23">
        <v>4033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>
        <v>7</v>
      </c>
      <c r="AK49" s="23">
        <v>6</v>
      </c>
      <c r="AL49" s="24">
        <f>SUM(C49:AK49)</f>
        <v>4046</v>
      </c>
    </row>
    <row r="50" spans="1:38" ht="15.75" customHeight="1" x14ac:dyDescent="0.2">
      <c r="A50" s="100">
        <v>44</v>
      </c>
      <c r="B50" s="22" t="s">
        <v>123</v>
      </c>
      <c r="C50" s="23">
        <v>7514</v>
      </c>
      <c r="D50" s="23"/>
      <c r="E50" s="23"/>
      <c r="F50" s="23"/>
      <c r="G50" s="23">
        <v>6</v>
      </c>
      <c r="H50" s="23">
        <v>3</v>
      </c>
      <c r="I50" s="23">
        <v>3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>
        <v>3</v>
      </c>
      <c r="AC50" s="23"/>
      <c r="AD50" s="23"/>
      <c r="AE50" s="23"/>
      <c r="AF50" s="23"/>
      <c r="AG50" s="23">
        <v>5</v>
      </c>
      <c r="AH50" s="23"/>
      <c r="AI50" s="23"/>
      <c r="AJ50" s="23">
        <v>29</v>
      </c>
      <c r="AK50" s="23">
        <v>18</v>
      </c>
      <c r="AL50" s="24">
        <f>SUM(C50:AK50)</f>
        <v>7581</v>
      </c>
    </row>
    <row r="51" spans="1:38" ht="15.75" customHeight="1" x14ac:dyDescent="0.2">
      <c r="A51" s="101">
        <v>45</v>
      </c>
      <c r="B51" s="25" t="s">
        <v>124</v>
      </c>
      <c r="C51" s="26">
        <v>9421</v>
      </c>
      <c r="D51" s="26"/>
      <c r="E51" s="26"/>
      <c r="F51" s="26"/>
      <c r="G51" s="26"/>
      <c r="H51" s="26">
        <v>2</v>
      </c>
      <c r="I51" s="26">
        <v>4</v>
      </c>
      <c r="J51" s="26"/>
      <c r="K51" s="26"/>
      <c r="L51" s="26"/>
      <c r="M51" s="26"/>
      <c r="N51" s="26">
        <v>1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>
        <v>1</v>
      </c>
      <c r="AH51" s="26"/>
      <c r="AI51" s="26"/>
      <c r="AJ51" s="26">
        <v>20</v>
      </c>
      <c r="AK51" s="26">
        <v>8</v>
      </c>
      <c r="AL51" s="27">
        <f>SUM(C51:AK51)</f>
        <v>9457</v>
      </c>
    </row>
    <row r="52" spans="1:38" ht="15.75" customHeight="1" x14ac:dyDescent="0.2">
      <c r="A52" s="102">
        <v>46</v>
      </c>
      <c r="B52" s="19" t="s">
        <v>125</v>
      </c>
      <c r="C52" s="20">
        <v>1156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>
        <v>12</v>
      </c>
      <c r="AK52" s="20">
        <v>16</v>
      </c>
      <c r="AL52" s="21">
        <f>SUM(C52:AK52)</f>
        <v>1184</v>
      </c>
    </row>
    <row r="53" spans="1:38" ht="15.75" customHeight="1" x14ac:dyDescent="0.2">
      <c r="A53" s="100">
        <v>47</v>
      </c>
      <c r="B53" s="22" t="s">
        <v>126</v>
      </c>
      <c r="C53" s="23">
        <v>3451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>
        <v>1</v>
      </c>
      <c r="T53" s="23"/>
      <c r="U53" s="23"/>
      <c r="V53" s="23"/>
      <c r="W53" s="23"/>
      <c r="X53" s="23"/>
      <c r="Y53" s="23"/>
      <c r="Z53" s="23"/>
      <c r="AA53" s="23">
        <v>50</v>
      </c>
      <c r="AB53" s="23"/>
      <c r="AC53" s="23"/>
      <c r="AD53" s="23"/>
      <c r="AE53" s="23"/>
      <c r="AF53" s="23"/>
      <c r="AG53" s="23"/>
      <c r="AH53" s="23"/>
      <c r="AI53" s="23"/>
      <c r="AJ53" s="23">
        <v>4</v>
      </c>
      <c r="AK53" s="23">
        <v>4</v>
      </c>
      <c r="AL53" s="24">
        <f>SUM(C53:AK53)</f>
        <v>3510</v>
      </c>
    </row>
    <row r="54" spans="1:38" ht="15.75" customHeight="1" x14ac:dyDescent="0.2">
      <c r="A54" s="100">
        <v>48</v>
      </c>
      <c r="B54" s="22" t="s">
        <v>251</v>
      </c>
      <c r="C54" s="23">
        <v>5696</v>
      </c>
      <c r="D54" s="23"/>
      <c r="E54" s="23"/>
      <c r="F54" s="23"/>
      <c r="G54" s="23"/>
      <c r="H54" s="23"/>
      <c r="I54" s="23">
        <v>2</v>
      </c>
      <c r="J54" s="23"/>
      <c r="K54" s="23"/>
      <c r="L54" s="23"/>
      <c r="M54" s="23"/>
      <c r="N54" s="23"/>
      <c r="O54" s="23"/>
      <c r="P54" s="23"/>
      <c r="Q54" s="23"/>
      <c r="R54" s="23">
        <v>6</v>
      </c>
      <c r="S54" s="23">
        <v>1</v>
      </c>
      <c r="T54" s="23"/>
      <c r="U54" s="23"/>
      <c r="V54" s="23"/>
      <c r="W54" s="23"/>
      <c r="X54" s="23"/>
      <c r="Y54" s="23"/>
      <c r="Z54" s="23"/>
      <c r="AA54" s="23">
        <v>22</v>
      </c>
      <c r="AB54" s="23"/>
      <c r="AC54" s="23"/>
      <c r="AD54" s="23"/>
      <c r="AE54" s="23"/>
      <c r="AF54" s="23"/>
      <c r="AG54" s="23"/>
      <c r="AH54" s="23"/>
      <c r="AI54" s="23"/>
      <c r="AJ54" s="23">
        <v>19</v>
      </c>
      <c r="AK54" s="23">
        <v>38</v>
      </c>
      <c r="AL54" s="24">
        <f>SUM(C54:AK54)</f>
        <v>5784</v>
      </c>
    </row>
    <row r="55" spans="1:38" ht="15.75" customHeight="1" x14ac:dyDescent="0.2">
      <c r="A55" s="100">
        <v>49</v>
      </c>
      <c r="B55" s="22" t="s">
        <v>128</v>
      </c>
      <c r="C55" s="23">
        <v>12530</v>
      </c>
      <c r="D55" s="23"/>
      <c r="E55" s="23"/>
      <c r="F55" s="23"/>
      <c r="G55" s="23"/>
      <c r="H55" s="23"/>
      <c r="I55" s="23"/>
      <c r="J55" s="23"/>
      <c r="K55" s="23">
        <v>246</v>
      </c>
      <c r="L55" s="23"/>
      <c r="M55" s="23">
        <v>1</v>
      </c>
      <c r="N55" s="23"/>
      <c r="O55" s="23"/>
      <c r="P55" s="23"/>
      <c r="Q55" s="23"/>
      <c r="R55" s="23"/>
      <c r="S55" s="23"/>
      <c r="T55" s="23"/>
      <c r="U55" s="23"/>
      <c r="V55" s="23">
        <v>3</v>
      </c>
      <c r="W55" s="23">
        <v>92</v>
      </c>
      <c r="X55" s="23">
        <v>32</v>
      </c>
      <c r="Y55" s="23"/>
      <c r="Z55" s="23"/>
      <c r="AA55" s="23"/>
      <c r="AB55" s="23"/>
      <c r="AC55" s="23">
        <v>2</v>
      </c>
      <c r="AD55" s="23"/>
      <c r="AE55" s="23"/>
      <c r="AF55" s="23"/>
      <c r="AG55" s="23"/>
      <c r="AH55" s="23"/>
      <c r="AI55" s="23">
        <v>1</v>
      </c>
      <c r="AJ55" s="23">
        <v>65</v>
      </c>
      <c r="AK55" s="23">
        <v>63</v>
      </c>
      <c r="AL55" s="24">
        <f>SUM(C55:AK55)</f>
        <v>13035</v>
      </c>
    </row>
    <row r="56" spans="1:38" ht="15.75" customHeight="1" x14ac:dyDescent="0.2">
      <c r="A56" s="101">
        <v>50</v>
      </c>
      <c r="B56" s="25" t="s">
        <v>129</v>
      </c>
      <c r="C56" s="26">
        <v>7329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>
        <v>53</v>
      </c>
      <c r="W56" s="26">
        <v>42</v>
      </c>
      <c r="X56" s="26">
        <v>24</v>
      </c>
      <c r="Y56" s="26"/>
      <c r="Z56" s="26"/>
      <c r="AA56" s="26"/>
      <c r="AB56" s="26"/>
      <c r="AC56" s="26">
        <v>3</v>
      </c>
      <c r="AD56" s="26"/>
      <c r="AE56" s="26"/>
      <c r="AF56" s="26"/>
      <c r="AG56" s="26"/>
      <c r="AH56" s="26"/>
      <c r="AI56" s="26"/>
      <c r="AJ56" s="26">
        <v>25</v>
      </c>
      <c r="AK56" s="26">
        <v>11</v>
      </c>
      <c r="AL56" s="27">
        <f>SUM(C56:AK56)</f>
        <v>7487</v>
      </c>
    </row>
    <row r="57" spans="1:38" ht="15.75" customHeight="1" x14ac:dyDescent="0.2">
      <c r="A57" s="102">
        <v>51</v>
      </c>
      <c r="B57" s="19" t="s">
        <v>130</v>
      </c>
      <c r="C57" s="20">
        <v>8173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>
        <v>9</v>
      </c>
      <c r="AK57" s="20">
        <v>20</v>
      </c>
      <c r="AL57" s="21">
        <f>SUM(C57:AK57)</f>
        <v>8202</v>
      </c>
    </row>
    <row r="58" spans="1:38" ht="15.75" customHeight="1" x14ac:dyDescent="0.2">
      <c r="A58" s="100">
        <v>52</v>
      </c>
      <c r="B58" s="22" t="s">
        <v>131</v>
      </c>
      <c r="C58" s="23">
        <v>37682</v>
      </c>
      <c r="D58" s="23"/>
      <c r="E58" s="23"/>
      <c r="F58" s="23"/>
      <c r="G58" s="23">
        <v>2</v>
      </c>
      <c r="H58" s="23">
        <v>3</v>
      </c>
      <c r="I58" s="23">
        <v>8</v>
      </c>
      <c r="J58" s="23"/>
      <c r="K58" s="23"/>
      <c r="L58" s="23"/>
      <c r="M58" s="23">
        <v>1</v>
      </c>
      <c r="N58" s="23">
        <v>2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105</v>
      </c>
      <c r="AK58" s="23">
        <v>298</v>
      </c>
      <c r="AL58" s="24">
        <f>SUM(C58:AK58)</f>
        <v>38101</v>
      </c>
    </row>
    <row r="59" spans="1:38" ht="15.75" customHeight="1" x14ac:dyDescent="0.2">
      <c r="A59" s="100">
        <v>53</v>
      </c>
      <c r="B59" s="22" t="s">
        <v>132</v>
      </c>
      <c r="C59" s="23">
        <v>19078</v>
      </c>
      <c r="D59" s="23"/>
      <c r="E59" s="23">
        <v>1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>
        <v>78</v>
      </c>
      <c r="AK59" s="23">
        <v>196</v>
      </c>
      <c r="AL59" s="24">
        <f>SUM(C59:AK59)</f>
        <v>19353</v>
      </c>
    </row>
    <row r="60" spans="1:38" ht="15.75" customHeight="1" x14ac:dyDescent="0.2">
      <c r="A60" s="100">
        <v>54</v>
      </c>
      <c r="B60" s="22" t="s">
        <v>133</v>
      </c>
      <c r="C60" s="23">
        <v>393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45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>
        <v>5</v>
      </c>
      <c r="AK60" s="23">
        <v>8</v>
      </c>
      <c r="AL60" s="24">
        <f>SUM(C60:AK60)</f>
        <v>451</v>
      </c>
    </row>
    <row r="61" spans="1:38" ht="15.75" customHeight="1" x14ac:dyDescent="0.2">
      <c r="A61" s="101">
        <v>55</v>
      </c>
      <c r="B61" s="25" t="s">
        <v>134</v>
      </c>
      <c r="C61" s="26">
        <v>16329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>
        <v>56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>
        <v>59</v>
      </c>
      <c r="AK61" s="26">
        <v>111</v>
      </c>
      <c r="AL61" s="27">
        <f>SUM(C61:AK61)</f>
        <v>16555</v>
      </c>
    </row>
    <row r="62" spans="1:38" ht="15.75" customHeight="1" x14ac:dyDescent="0.2">
      <c r="A62" s="102">
        <v>56</v>
      </c>
      <c r="B62" s="19" t="s">
        <v>135</v>
      </c>
      <c r="C62" s="20">
        <v>1912</v>
      </c>
      <c r="D62" s="20"/>
      <c r="E62" s="20"/>
      <c r="F62" s="20">
        <v>903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>
        <v>130</v>
      </c>
      <c r="V62" s="20"/>
      <c r="W62" s="20"/>
      <c r="X62" s="20"/>
      <c r="Y62" s="20"/>
      <c r="Z62" s="20">
        <v>27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>
        <v>8</v>
      </c>
      <c r="AK62" s="20">
        <v>10</v>
      </c>
      <c r="AL62" s="21">
        <f>SUM(C62:AK62)</f>
        <v>2990</v>
      </c>
    </row>
    <row r="63" spans="1:38" ht="15.75" customHeight="1" x14ac:dyDescent="0.2">
      <c r="A63" s="100">
        <v>57</v>
      </c>
      <c r="B63" s="22" t="s">
        <v>136</v>
      </c>
      <c r="C63" s="23">
        <v>9292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>
        <v>27</v>
      </c>
      <c r="W63" s="23">
        <v>4</v>
      </c>
      <c r="X63" s="23"/>
      <c r="Y63" s="23"/>
      <c r="Z63" s="23"/>
      <c r="AA63" s="23"/>
      <c r="AB63" s="23"/>
      <c r="AC63" s="23">
        <v>2</v>
      </c>
      <c r="AD63" s="23"/>
      <c r="AE63" s="23"/>
      <c r="AF63" s="23"/>
      <c r="AG63" s="23"/>
      <c r="AH63" s="23"/>
      <c r="AI63" s="23"/>
      <c r="AJ63" s="23">
        <v>27</v>
      </c>
      <c r="AK63" s="23">
        <v>18</v>
      </c>
      <c r="AL63" s="24">
        <f>SUM(C63:AK63)</f>
        <v>9370</v>
      </c>
    </row>
    <row r="64" spans="1:38" ht="15.75" customHeight="1" x14ac:dyDescent="0.2">
      <c r="A64" s="100">
        <v>58</v>
      </c>
      <c r="B64" s="22" t="s">
        <v>137</v>
      </c>
      <c r="C64" s="23">
        <v>8029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>
        <v>23</v>
      </c>
      <c r="AK64" s="23">
        <v>20</v>
      </c>
      <c r="AL64" s="24">
        <f>SUM(C64:AK64)</f>
        <v>8072</v>
      </c>
    </row>
    <row r="65" spans="1:38" ht="15.75" customHeight="1" x14ac:dyDescent="0.2">
      <c r="A65" s="100">
        <v>59</v>
      </c>
      <c r="B65" s="22" t="s">
        <v>138</v>
      </c>
      <c r="C65" s="23">
        <v>4883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>
        <v>18</v>
      </c>
      <c r="AK65" s="23">
        <v>43</v>
      </c>
      <c r="AL65" s="24">
        <f>SUM(C65:AK65)</f>
        <v>4944</v>
      </c>
    </row>
    <row r="66" spans="1:38" ht="15.75" customHeight="1" x14ac:dyDescent="0.2">
      <c r="A66" s="101">
        <v>60</v>
      </c>
      <c r="B66" s="25" t="s">
        <v>139</v>
      </c>
      <c r="C66" s="26">
        <v>5797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>
        <v>2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>
        <v>17</v>
      </c>
      <c r="AK66" s="26">
        <v>23</v>
      </c>
      <c r="AL66" s="27">
        <f>SUM(C66:AK66)</f>
        <v>5839</v>
      </c>
    </row>
    <row r="67" spans="1:38" ht="15.75" customHeight="1" x14ac:dyDescent="0.2">
      <c r="A67" s="102">
        <v>61</v>
      </c>
      <c r="B67" s="19" t="s">
        <v>140</v>
      </c>
      <c r="C67" s="20">
        <v>3662</v>
      </c>
      <c r="D67" s="20"/>
      <c r="E67" s="20">
        <v>3</v>
      </c>
      <c r="F67" s="20"/>
      <c r="G67" s="20"/>
      <c r="H67" s="20"/>
      <c r="I67" s="20"/>
      <c r="J67" s="20"/>
      <c r="K67" s="20"/>
      <c r="L67" s="20"/>
      <c r="M67" s="20">
        <v>14</v>
      </c>
      <c r="N67" s="20"/>
      <c r="O67" s="20">
        <v>1</v>
      </c>
      <c r="P67" s="20"/>
      <c r="Q67" s="20"/>
      <c r="R67" s="20">
        <v>6</v>
      </c>
      <c r="S67" s="20">
        <v>38</v>
      </c>
      <c r="T67" s="20"/>
      <c r="U67" s="20"/>
      <c r="V67" s="20"/>
      <c r="W67" s="20"/>
      <c r="X67" s="20"/>
      <c r="Y67" s="20">
        <v>1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>
        <v>10</v>
      </c>
      <c r="AK67" s="20">
        <v>26</v>
      </c>
      <c r="AL67" s="21">
        <f>SUM(C67:AK67)</f>
        <v>3761</v>
      </c>
    </row>
    <row r="68" spans="1:38" ht="15.75" customHeight="1" x14ac:dyDescent="0.2">
      <c r="A68" s="100">
        <v>62</v>
      </c>
      <c r="B68" s="22" t="s">
        <v>141</v>
      </c>
      <c r="C68" s="23">
        <v>1884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>
        <v>4</v>
      </c>
      <c r="AK68" s="23">
        <v>11</v>
      </c>
      <c r="AL68" s="24">
        <f>SUM(C68:AK68)</f>
        <v>1899</v>
      </c>
    </row>
    <row r="69" spans="1:38" ht="15.75" customHeight="1" x14ac:dyDescent="0.2">
      <c r="A69" s="100">
        <v>63</v>
      </c>
      <c r="B69" s="22" t="s">
        <v>142</v>
      </c>
      <c r="C69" s="23">
        <v>2115</v>
      </c>
      <c r="D69" s="23"/>
      <c r="E69" s="23"/>
      <c r="F69" s="23"/>
      <c r="G69" s="23"/>
      <c r="H69" s="23"/>
      <c r="I69" s="23"/>
      <c r="J69" s="23"/>
      <c r="K69" s="23"/>
      <c r="L69" s="23"/>
      <c r="M69" s="23">
        <v>3</v>
      </c>
      <c r="N69" s="23"/>
      <c r="O69" s="23"/>
      <c r="P69" s="23"/>
      <c r="Q69" s="23"/>
      <c r="R69" s="23">
        <v>1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>
        <v>2</v>
      </c>
      <c r="AK69" s="23">
        <v>8</v>
      </c>
      <c r="AL69" s="24">
        <f>SUM(C69:AK69)</f>
        <v>2129</v>
      </c>
    </row>
    <row r="70" spans="1:38" ht="15.75" customHeight="1" x14ac:dyDescent="0.2">
      <c r="A70" s="100">
        <v>64</v>
      </c>
      <c r="B70" s="22" t="s">
        <v>143</v>
      </c>
      <c r="C70" s="23">
        <v>2040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>
        <v>1</v>
      </c>
      <c r="AA70" s="23"/>
      <c r="AB70" s="23"/>
      <c r="AC70" s="23"/>
      <c r="AD70" s="23"/>
      <c r="AE70" s="23"/>
      <c r="AF70" s="23"/>
      <c r="AG70" s="23"/>
      <c r="AH70" s="23"/>
      <c r="AI70" s="23"/>
      <c r="AJ70" s="23">
        <v>5</v>
      </c>
      <c r="AK70" s="23">
        <v>2</v>
      </c>
      <c r="AL70" s="24">
        <f>SUM(C70:AK70)</f>
        <v>2048</v>
      </c>
    </row>
    <row r="71" spans="1:38" ht="15.75" customHeight="1" x14ac:dyDescent="0.2">
      <c r="A71" s="101">
        <v>65</v>
      </c>
      <c r="B71" s="25" t="s">
        <v>159</v>
      </c>
      <c r="C71" s="26">
        <v>7832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>
        <v>9</v>
      </c>
      <c r="AK71" s="26">
        <v>9</v>
      </c>
      <c r="AL71" s="27">
        <f>SUM(C71:AK71)</f>
        <v>7850</v>
      </c>
    </row>
    <row r="72" spans="1:38" ht="15.75" customHeight="1" x14ac:dyDescent="0.2">
      <c r="A72" s="102">
        <v>66</v>
      </c>
      <c r="B72" s="19" t="s">
        <v>160</v>
      </c>
      <c r="C72" s="20">
        <v>1838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v>18</v>
      </c>
      <c r="AK72" s="20">
        <v>30</v>
      </c>
      <c r="AL72" s="21">
        <f>SUM(C72:AK72)</f>
        <v>1886</v>
      </c>
    </row>
    <row r="73" spans="1:38" ht="15.75" customHeight="1" x14ac:dyDescent="0.2">
      <c r="A73" s="100">
        <v>67</v>
      </c>
      <c r="B73" s="22" t="s">
        <v>146</v>
      </c>
      <c r="C73" s="23">
        <v>5372</v>
      </c>
      <c r="D73" s="23"/>
      <c r="E73" s="23">
        <v>8</v>
      </c>
      <c r="F73" s="23"/>
      <c r="G73" s="23"/>
      <c r="H73" s="23"/>
      <c r="I73" s="23"/>
      <c r="J73" s="23"/>
      <c r="K73" s="23"/>
      <c r="L73" s="23"/>
      <c r="M73" s="23">
        <v>9</v>
      </c>
      <c r="N73" s="23"/>
      <c r="O73" s="23"/>
      <c r="P73" s="23"/>
      <c r="Q73" s="23">
        <v>11</v>
      </c>
      <c r="R73" s="23">
        <v>19</v>
      </c>
      <c r="S73" s="23"/>
      <c r="T73" s="23"/>
      <c r="U73" s="23"/>
      <c r="V73" s="23"/>
      <c r="W73" s="23"/>
      <c r="X73" s="23"/>
      <c r="Y73" s="23">
        <v>1</v>
      </c>
      <c r="Z73" s="23"/>
      <c r="AA73" s="23"/>
      <c r="AB73" s="23"/>
      <c r="AC73" s="23"/>
      <c r="AD73" s="23">
        <v>1</v>
      </c>
      <c r="AE73" s="23">
        <v>1</v>
      </c>
      <c r="AF73" s="23"/>
      <c r="AG73" s="23"/>
      <c r="AH73" s="23"/>
      <c r="AI73" s="23"/>
      <c r="AJ73" s="23">
        <v>12</v>
      </c>
      <c r="AK73" s="23">
        <v>35</v>
      </c>
      <c r="AL73" s="24">
        <f>SUM(C73:AK73)</f>
        <v>5469</v>
      </c>
    </row>
    <row r="74" spans="1:38" ht="15.75" customHeight="1" x14ac:dyDescent="0.2">
      <c r="A74" s="100">
        <v>68</v>
      </c>
      <c r="B74" s="22" t="s">
        <v>161</v>
      </c>
      <c r="C74" s="23">
        <v>1242</v>
      </c>
      <c r="D74" s="23"/>
      <c r="E74" s="23">
        <v>14</v>
      </c>
      <c r="F74" s="23"/>
      <c r="G74" s="23"/>
      <c r="H74" s="23"/>
      <c r="I74" s="23"/>
      <c r="J74" s="23"/>
      <c r="K74" s="23"/>
      <c r="L74" s="23"/>
      <c r="M74" s="23">
        <v>16</v>
      </c>
      <c r="N74" s="23"/>
      <c r="O74" s="23">
        <v>11</v>
      </c>
      <c r="P74" s="23"/>
      <c r="Q74" s="23">
        <v>194</v>
      </c>
      <c r="R74" s="23">
        <v>256</v>
      </c>
      <c r="S74" s="23"/>
      <c r="T74" s="23"/>
      <c r="U74" s="23"/>
      <c r="V74" s="23"/>
      <c r="W74" s="23"/>
      <c r="X74" s="23"/>
      <c r="Y74" s="23">
        <v>20</v>
      </c>
      <c r="Z74" s="23"/>
      <c r="AA74" s="23"/>
      <c r="AB74" s="23"/>
      <c r="AC74" s="23"/>
      <c r="AD74" s="23">
        <v>15</v>
      </c>
      <c r="AE74" s="23">
        <v>13</v>
      </c>
      <c r="AF74" s="23"/>
      <c r="AG74" s="23"/>
      <c r="AH74" s="23">
        <v>4</v>
      </c>
      <c r="AI74" s="23"/>
      <c r="AJ74" s="23">
        <v>5</v>
      </c>
      <c r="AK74" s="23">
        <v>14</v>
      </c>
      <c r="AL74" s="24">
        <f>SUM(C74:AK74)</f>
        <v>1804</v>
      </c>
    </row>
    <row r="75" spans="1:38" ht="15.75" customHeight="1" thickBot="1" x14ac:dyDescent="0.25">
      <c r="A75" s="103">
        <v>69</v>
      </c>
      <c r="B75" s="104" t="s">
        <v>148</v>
      </c>
      <c r="C75" s="105">
        <v>4708</v>
      </c>
      <c r="D75" s="105"/>
      <c r="E75" s="105">
        <v>1</v>
      </c>
      <c r="F75" s="105"/>
      <c r="G75" s="105"/>
      <c r="H75" s="105"/>
      <c r="I75" s="105"/>
      <c r="J75" s="105"/>
      <c r="K75" s="105"/>
      <c r="L75" s="105"/>
      <c r="M75" s="105">
        <v>19</v>
      </c>
      <c r="N75" s="105"/>
      <c r="O75" s="105">
        <v>5</v>
      </c>
      <c r="P75" s="105"/>
      <c r="Q75" s="105">
        <v>3</v>
      </c>
      <c r="R75" s="105">
        <v>4</v>
      </c>
      <c r="S75" s="105"/>
      <c r="T75" s="105"/>
      <c r="U75" s="105"/>
      <c r="V75" s="105"/>
      <c r="W75" s="105"/>
      <c r="X75" s="105"/>
      <c r="Y75" s="105">
        <v>8</v>
      </c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>
        <v>8</v>
      </c>
      <c r="AK75" s="105">
        <v>32</v>
      </c>
      <c r="AL75" s="107">
        <f>SUM(C75:AK75)</f>
        <v>4788</v>
      </c>
    </row>
    <row r="76" spans="1:38" ht="15.75" thickBot="1" x14ac:dyDescent="0.25">
      <c r="A76" s="128" t="s">
        <v>2</v>
      </c>
      <c r="B76" s="129"/>
      <c r="C76" s="108">
        <f t="shared" ref="C76:AK76" si="0">SUM(C7:C75)</f>
        <v>659831</v>
      </c>
      <c r="D76" s="108">
        <f t="shared" si="0"/>
        <v>3103</v>
      </c>
      <c r="E76" s="108">
        <f t="shared" si="0"/>
        <v>570</v>
      </c>
      <c r="F76" s="108">
        <f t="shared" si="0"/>
        <v>977</v>
      </c>
      <c r="G76" s="108">
        <f t="shared" si="0"/>
        <v>456</v>
      </c>
      <c r="H76" s="108">
        <f t="shared" si="0"/>
        <v>939</v>
      </c>
      <c r="I76" s="108">
        <f t="shared" si="0"/>
        <v>955</v>
      </c>
      <c r="J76" s="108">
        <f t="shared" si="0"/>
        <v>941</v>
      </c>
      <c r="K76" s="108">
        <f t="shared" si="0"/>
        <v>249</v>
      </c>
      <c r="L76" s="108">
        <f t="shared" si="0"/>
        <v>694</v>
      </c>
      <c r="M76" s="108">
        <f t="shared" si="0"/>
        <v>380</v>
      </c>
      <c r="N76" s="108">
        <f t="shared" si="0"/>
        <v>229</v>
      </c>
      <c r="O76" s="108">
        <f t="shared" si="0"/>
        <v>715</v>
      </c>
      <c r="P76" s="108">
        <f t="shared" si="0"/>
        <v>474</v>
      </c>
      <c r="Q76" s="108">
        <f t="shared" si="0"/>
        <v>394</v>
      </c>
      <c r="R76" s="108">
        <f t="shared" si="0"/>
        <v>491</v>
      </c>
      <c r="S76" s="108">
        <f t="shared" si="0"/>
        <v>392</v>
      </c>
      <c r="T76" s="108">
        <f t="shared" si="0"/>
        <v>504</v>
      </c>
      <c r="U76" s="108">
        <f t="shared" si="0"/>
        <v>180</v>
      </c>
      <c r="V76" s="108">
        <f t="shared" si="0"/>
        <v>896</v>
      </c>
      <c r="W76" s="108">
        <f t="shared" si="0"/>
        <v>979</v>
      </c>
      <c r="X76" s="108">
        <f t="shared" si="0"/>
        <v>612</v>
      </c>
      <c r="Y76" s="108">
        <f t="shared" si="0"/>
        <v>677</v>
      </c>
      <c r="Z76" s="108">
        <f t="shared" si="0"/>
        <v>477</v>
      </c>
      <c r="AA76" s="108">
        <f t="shared" si="0"/>
        <v>76</v>
      </c>
      <c r="AB76" s="108">
        <f t="shared" si="0"/>
        <v>103</v>
      </c>
      <c r="AC76" s="108">
        <f t="shared" si="0"/>
        <v>68</v>
      </c>
      <c r="AD76" s="108">
        <f t="shared" si="0"/>
        <v>419</v>
      </c>
      <c r="AE76" s="108">
        <f t="shared" si="0"/>
        <v>374</v>
      </c>
      <c r="AF76" s="108">
        <f t="shared" si="0"/>
        <v>102</v>
      </c>
      <c r="AG76" s="109">
        <f t="shared" si="0"/>
        <v>1131</v>
      </c>
      <c r="AH76" s="109">
        <f t="shared" si="0"/>
        <v>96</v>
      </c>
      <c r="AI76" s="109">
        <f t="shared" si="0"/>
        <v>196</v>
      </c>
      <c r="AJ76" s="108">
        <f t="shared" si="0"/>
        <v>1920</v>
      </c>
      <c r="AK76" s="108">
        <f t="shared" si="0"/>
        <v>3191</v>
      </c>
      <c r="AL76" s="108">
        <f>SUM(AL7:AL75)</f>
        <v>683791</v>
      </c>
    </row>
  </sheetData>
  <mergeCells count="2">
    <mergeCell ref="A1:B1"/>
    <mergeCell ref="A76:B76"/>
  </mergeCells>
  <printOptions horizontalCentered="1"/>
  <pageMargins left="0.4" right="0.4" top="0.5" bottom="0.5" header="0.35" footer="0.3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19-20 Final_Type1,1B,2,3,3B,4</vt:lpstr>
      <vt:lpstr>Detail Calculation exclude debt</vt:lpstr>
      <vt:lpstr>Detail Calculation for debt</vt:lpstr>
      <vt:lpstr>10.1.19 SIS</vt:lpstr>
      <vt:lpstr>'19-20 Final_Type1,1B,2,3,3B,4'!Print_Area</vt:lpstr>
      <vt:lpstr>'Detail Calculation exclude debt'!Print_Area</vt:lpstr>
      <vt:lpstr>'Detail Calculation for debt'!Print_Area</vt:lpstr>
      <vt:lpstr>'10.1.19 SIS'!Print_Titles</vt:lpstr>
      <vt:lpstr>'19-20 Final_Type1,1B,2,3,3B,4'!Print_Titles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Melanie Ruiz</cp:lastModifiedBy>
  <cp:lastPrinted>2020-03-17T20:26:37Z</cp:lastPrinted>
  <dcterms:created xsi:type="dcterms:W3CDTF">2002-01-31T14:19:47Z</dcterms:created>
  <dcterms:modified xsi:type="dcterms:W3CDTF">2020-03-17T20:28:09Z</dcterms:modified>
</cp:coreProperties>
</file>