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Group'!$A$1:$AU$107</definedName>
    <definedName name="_xlnm.Print_Titles" localSheetId="0">'Expend by Group'!$A:$B,'Expend by Group'!$1:$3</definedName>
  </definedNames>
  <calcPr fullCalcOnLoad="1"/>
</workbook>
</file>

<file path=xl/sharedStrings.xml><?xml version="1.0" encoding="utf-8"?>
<sst xmlns="http://schemas.openxmlformats.org/spreadsheetml/2006/main" count="175" uniqueCount="148">
  <si>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</si>
  <si>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</si>
  <si>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</si>
  <si>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</si>
  <si>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</si>
  <si>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</si>
  <si>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</si>
  <si>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</si>
  <si>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</si>
  <si>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</si>
  <si>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</si>
  <si>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</si>
  <si>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</si>
  <si>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</si>
  <si>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</si>
  <si>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</si>
  <si>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</si>
  <si>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</si>
  <si>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</si>
  <si>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</si>
  <si>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</si>
  <si>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</si>
  <si>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</si>
  <si>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</si>
  <si>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</si>
  <si>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</si>
  <si>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</si>
  <si>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</si>
  <si>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</si>
  <si>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</si>
  <si>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</si>
  <si>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</si>
  <si>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</si>
  <si>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</si>
  <si>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</si>
  <si>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</si>
  <si>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</si>
  <si>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</si>
  <si>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</si>
  <si>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</si>
  <si>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</si>
  <si>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</si>
  <si>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</si>
  <si>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</si>
  <si>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</si>
  <si>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% of total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</si>
  <si>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</si>
  <si>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</si>
  <si>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</si>
  <si>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</si>
  <si>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</si>
  <si>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</si>
  <si>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</si>
  <si>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</si>
  <si>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</si>
  <si>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</si>
  <si>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</si>
  <si>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</si>
  <si>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</si>
  <si>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</si>
  <si>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</si>
  <si>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</si>
  <si>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</si>
  <si>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</si>
  <si>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</si>
  <si>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</si>
  <si>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</si>
  <si>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</si>
  <si>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</si>
  <si>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</si>
  <si>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</si>
  <si>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</si>
  <si>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</si>
  <si>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</si>
  <si>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</si>
  <si>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</si>
  <si>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</si>
  <si>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</si>
  <si>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</si>
  <si>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</si>
  <si>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</si>
  <si>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</si>
  <si>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</si>
  <si>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</si>
  <si>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</si>
  <si>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</si>
  <si>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</si>
  <si>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</si>
  <si>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</si>
  <si>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</si>
  <si>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</si>
  <si>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</si>
  <si>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</si>
  <si>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</si>
  <si>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</si>
  <si>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</si>
  <si>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</si>
  <si>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</si>
  <si>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</si>
  <si>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</si>
  <si>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</si>
  <si>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</si>
  <si>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</si>
  <si>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</si>
  <si>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</si>
  <si>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</si>
  <si>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</si>
  <si>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</si>
  <si>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</si>
  <si>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</si>
  <si>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</si>
  <si>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</si>
  <si>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</si>
  <si>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</si>
  <si>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</si>
  <si>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</si>
  <si>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</si>
  <si>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</si>
  <si>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</si>
  <si>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</si>
  <si>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</si>
  <si>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</si>
  <si>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</si>
  <si>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</si>
  <si>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</si>
  <si>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</si>
  <si>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</si>
  <si>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</si>
  <si>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</si>
  <si>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</si>
  <si>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</si>
  <si>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</si>
  <si>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</si>
  <si>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</si>
  <si>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</si>
  <si>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</si>
  <si>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</si>
  <si>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</si>
  <si>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</si>
  <si>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</si>
  <si>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</si>
  <si>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</si>
  <si>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</si>
  <si>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</si>
  <si>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</si>
  <si>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</si>
  <si>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</si>
  <si>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EXPENDITURES BY GROUP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</si>
</sst>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20"/>
      <name val="Arial Narrow"/>
      <family val="2"/>
    </font>
    <font>
      <sz val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22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19" applyFont="1" applyFill="1" applyBorder="1" applyAlignment="1">
      <alignment horizontal="center" wrapText="1"/>
      <protection/>
    </xf>
    <xf numFmtId="0" fontId="4" fillId="2" borderId="2" xfId="19" applyFont="1" applyFill="1" applyBorder="1" applyAlignment="1">
      <alignment horizontal="center"/>
      <protection/>
    </xf>
    <xf numFmtId="170" fontId="4" fillId="0" borderId="3" xfId="19" applyNumberFormat="1" applyFont="1" applyFill="1" applyBorder="1" applyAlignment="1">
      <alignment horizontal="right" wrapText="1"/>
      <protection/>
    </xf>
    <xf numFmtId="170" fontId="4" fillId="0" borderId="4" xfId="19" applyNumberFormat="1" applyFont="1" applyFill="1" applyBorder="1" applyAlignment="1">
      <alignment horizontal="right" wrapText="1"/>
      <protection/>
    </xf>
    <xf numFmtId="170" fontId="4" fillId="3" borderId="3" xfId="19" applyNumberFormat="1" applyFont="1" applyFill="1" applyBorder="1" applyAlignment="1">
      <alignment horizontal="right" wrapText="1"/>
      <protection/>
    </xf>
    <xf numFmtId="170" fontId="4" fillId="4" borderId="3" xfId="19" applyNumberFormat="1" applyFont="1" applyFill="1" applyBorder="1" applyAlignment="1">
      <alignment horizontal="right" wrapText="1"/>
      <protection/>
    </xf>
    <xf numFmtId="170" fontId="4" fillId="0" borderId="5" xfId="19" applyNumberFormat="1" applyFont="1" applyFill="1" applyBorder="1" applyAlignment="1">
      <alignment horizontal="right" wrapText="1"/>
      <protection/>
    </xf>
    <xf numFmtId="170" fontId="4" fillId="3" borderId="1" xfId="19" applyNumberFormat="1" applyFont="1" applyFill="1" applyBorder="1" applyAlignment="1">
      <alignment horizontal="right" wrapText="1"/>
      <protection/>
    </xf>
    <xf numFmtId="170" fontId="4" fillId="4" borderId="1" xfId="19" applyNumberFormat="1" applyFont="1" applyFill="1" applyBorder="1" applyAlignment="1">
      <alignment horizontal="right" wrapText="1"/>
      <protection/>
    </xf>
    <xf numFmtId="0" fontId="4" fillId="2" borderId="6" xfId="19" applyFont="1" applyFill="1" applyBorder="1" applyAlignment="1">
      <alignment horizontal="center"/>
      <protection/>
    </xf>
    <xf numFmtId="0" fontId="4" fillId="0" borderId="7" xfId="19" applyFont="1" applyFill="1" applyBorder="1" applyAlignment="1">
      <alignment horizontal="right" wrapText="1"/>
      <protection/>
    </xf>
    <xf numFmtId="0" fontId="4" fillId="0" borderId="8" xfId="19" applyFont="1" applyFill="1" applyBorder="1" applyAlignment="1">
      <alignment horizontal="right" wrapText="1"/>
      <protection/>
    </xf>
    <xf numFmtId="0" fontId="4" fillId="0" borderId="9" xfId="19" applyFont="1" applyFill="1" applyBorder="1" applyAlignment="1">
      <alignment horizontal="right" wrapText="1"/>
      <protection/>
    </xf>
    <xf numFmtId="0" fontId="2" fillId="0" borderId="1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wrapText="1"/>
    </xf>
    <xf numFmtId="10" fontId="4" fillId="0" borderId="11" xfId="19" applyNumberFormat="1" applyFont="1" applyFill="1" applyBorder="1" applyAlignment="1">
      <alignment horizontal="center" wrapText="1"/>
      <protection/>
    </xf>
    <xf numFmtId="10" fontId="4" fillId="0" borderId="4" xfId="19" applyNumberFormat="1" applyFont="1" applyFill="1" applyBorder="1" applyAlignment="1">
      <alignment horizontal="right" wrapText="1"/>
      <protection/>
    </xf>
    <xf numFmtId="10" fontId="4" fillId="0" borderId="5" xfId="19" applyNumberFormat="1" applyFont="1" applyFill="1" applyBorder="1" applyAlignment="1">
      <alignment horizontal="right" wrapText="1"/>
      <protection/>
    </xf>
    <xf numFmtId="10" fontId="4" fillId="0" borderId="3" xfId="19" applyNumberFormat="1" applyFont="1" applyFill="1" applyBorder="1" applyAlignment="1">
      <alignment horizontal="right" wrapText="1"/>
      <protection/>
    </xf>
    <xf numFmtId="10" fontId="2" fillId="0" borderId="0" xfId="0" applyNumberFormat="1" applyFont="1" applyAlignment="1">
      <alignment/>
    </xf>
    <xf numFmtId="10" fontId="4" fillId="5" borderId="11" xfId="19" applyNumberFormat="1" applyFont="1" applyFill="1" applyBorder="1" applyAlignment="1">
      <alignment horizontal="center" wrapText="1"/>
      <protection/>
    </xf>
    <xf numFmtId="10" fontId="4" fillId="3" borderId="4" xfId="19" applyNumberFormat="1" applyFont="1" applyFill="1" applyBorder="1" applyAlignment="1">
      <alignment horizontal="right" wrapText="1"/>
      <protection/>
    </xf>
    <xf numFmtId="10" fontId="4" fillId="3" borderId="5" xfId="19" applyNumberFormat="1" applyFont="1" applyFill="1" applyBorder="1" applyAlignment="1">
      <alignment horizontal="right" wrapText="1"/>
      <protection/>
    </xf>
    <xf numFmtId="10" fontId="4" fillId="3" borderId="3" xfId="19" applyNumberFormat="1" applyFont="1" applyFill="1" applyBorder="1" applyAlignment="1">
      <alignment horizontal="right" wrapText="1"/>
      <protection/>
    </xf>
    <xf numFmtId="10" fontId="4" fillId="6" borderId="11" xfId="19" applyNumberFormat="1" applyFont="1" applyFill="1" applyBorder="1" applyAlignment="1">
      <alignment horizontal="center" wrapText="1"/>
      <protection/>
    </xf>
    <xf numFmtId="10" fontId="4" fillId="4" borderId="4" xfId="19" applyNumberFormat="1" applyFont="1" applyFill="1" applyBorder="1" applyAlignment="1">
      <alignment horizontal="right" wrapText="1"/>
      <protection/>
    </xf>
    <xf numFmtId="10" fontId="4" fillId="4" borderId="5" xfId="19" applyNumberFormat="1" applyFont="1" applyFill="1" applyBorder="1" applyAlignment="1">
      <alignment horizontal="right" wrapText="1"/>
      <protection/>
    </xf>
    <xf numFmtId="10" fontId="4" fillId="4" borderId="3" xfId="19" applyNumberFormat="1" applyFont="1" applyFill="1" applyBorder="1" applyAlignment="1">
      <alignment horizontal="right" wrapText="1"/>
      <protection/>
    </xf>
    <xf numFmtId="10" fontId="5" fillId="7" borderId="11" xfId="19" applyNumberFormat="1" applyFont="1" applyFill="1" applyBorder="1" applyAlignment="1">
      <alignment horizontal="center" wrapText="1"/>
      <protection/>
    </xf>
    <xf numFmtId="10" fontId="4" fillId="8" borderId="4" xfId="19" applyNumberFormat="1" applyFont="1" applyFill="1" applyBorder="1" applyAlignment="1">
      <alignment horizontal="right" wrapText="1"/>
      <protection/>
    </xf>
    <xf numFmtId="10" fontId="4" fillId="8" borderId="5" xfId="19" applyNumberFormat="1" applyFont="1" applyFill="1" applyBorder="1" applyAlignment="1">
      <alignment horizontal="right" wrapText="1"/>
      <protection/>
    </xf>
    <xf numFmtId="10" fontId="4" fillId="8" borderId="3" xfId="1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170" fontId="3" fillId="0" borderId="21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70" fontId="3" fillId="5" borderId="21" xfId="0" applyNumberFormat="1" applyFont="1" applyFill="1" applyBorder="1" applyAlignment="1">
      <alignment/>
    </xf>
    <xf numFmtId="10" fontId="3" fillId="5" borderId="21" xfId="0" applyNumberFormat="1" applyFont="1" applyFill="1" applyBorder="1" applyAlignment="1">
      <alignment/>
    </xf>
    <xf numFmtId="170" fontId="3" fillId="6" borderId="21" xfId="0" applyNumberFormat="1" applyFont="1" applyFill="1" applyBorder="1" applyAlignment="1">
      <alignment/>
    </xf>
    <xf numFmtId="10" fontId="3" fillId="6" borderId="21" xfId="0" applyNumberFormat="1" applyFont="1" applyFill="1" applyBorder="1" applyAlignment="1">
      <alignment/>
    </xf>
    <xf numFmtId="170" fontId="3" fillId="7" borderId="21" xfId="0" applyNumberFormat="1" applyFont="1" applyFill="1" applyBorder="1" applyAlignment="1">
      <alignment/>
    </xf>
    <xf numFmtId="10" fontId="3" fillId="7" borderId="21" xfId="0" applyNumberFormat="1" applyFont="1" applyFill="1" applyBorder="1" applyAlignment="1">
      <alignment/>
    </xf>
    <xf numFmtId="170" fontId="3" fillId="9" borderId="21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10" fontId="4" fillId="0" borderId="24" xfId="19" applyNumberFormat="1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3" fillId="0" borderId="20" xfId="0" applyNumberFormat="1" applyFont="1" applyBorder="1" applyAlignment="1">
      <alignment/>
    </xf>
    <xf numFmtId="10" fontId="5" fillId="0" borderId="21" xfId="19" applyNumberFormat="1" applyFont="1" applyFill="1" applyBorder="1" applyAlignment="1">
      <alignment horizontal="right" wrapText="1"/>
      <protection/>
    </xf>
    <xf numFmtId="170" fontId="3" fillId="0" borderId="25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10" fontId="4" fillId="0" borderId="26" xfId="19" applyNumberFormat="1" applyFont="1" applyFill="1" applyBorder="1" applyAlignment="1">
      <alignment horizontal="right" wrapText="1"/>
      <protection/>
    </xf>
    <xf numFmtId="10" fontId="5" fillId="0" borderId="25" xfId="19" applyNumberFormat="1" applyFont="1" applyFill="1" applyBorder="1" applyAlignment="1">
      <alignment horizontal="right" wrapText="1"/>
      <protection/>
    </xf>
    <xf numFmtId="0" fontId="2" fillId="2" borderId="27" xfId="0" applyFont="1" applyFill="1" applyBorder="1" applyAlignment="1">
      <alignment/>
    </xf>
    <xf numFmtId="10" fontId="4" fillId="0" borderId="28" xfId="19" applyNumberFormat="1" applyFont="1" applyFill="1" applyBorder="1" applyAlignment="1">
      <alignment horizontal="right" wrapText="1"/>
      <protection/>
    </xf>
    <xf numFmtId="170" fontId="3" fillId="0" borderId="29" xfId="0" applyNumberFormat="1" applyFont="1" applyBorder="1" applyAlignment="1">
      <alignment/>
    </xf>
    <xf numFmtId="170" fontId="3" fillId="0" borderId="27" xfId="0" applyNumberFormat="1" applyFont="1" applyBorder="1" applyAlignment="1">
      <alignment/>
    </xf>
    <xf numFmtId="10" fontId="4" fillId="0" borderId="30" xfId="19" applyNumberFormat="1" applyFont="1" applyFill="1" applyBorder="1" applyAlignment="1">
      <alignment horizontal="right" wrapText="1"/>
      <protection/>
    </xf>
    <xf numFmtId="170" fontId="3" fillId="5" borderId="20" xfId="0" applyNumberFormat="1" applyFont="1" applyFill="1" applyBorder="1" applyAlignment="1">
      <alignment/>
    </xf>
    <xf numFmtId="170" fontId="4" fillId="3" borderId="31" xfId="19" applyNumberFormat="1" applyFont="1" applyFill="1" applyBorder="1" applyAlignment="1">
      <alignment horizontal="right" wrapText="1"/>
      <protection/>
    </xf>
    <xf numFmtId="10" fontId="5" fillId="0" borderId="5" xfId="19" applyNumberFormat="1" applyFont="1" applyFill="1" applyBorder="1" applyAlignment="1">
      <alignment wrapText="1"/>
      <protection/>
    </xf>
    <xf numFmtId="10" fontId="4" fillId="0" borderId="21" xfId="19" applyNumberFormat="1" applyFont="1" applyFill="1" applyBorder="1" applyAlignment="1">
      <alignment wrapText="1"/>
      <protection/>
    </xf>
    <xf numFmtId="10" fontId="5" fillId="0" borderId="21" xfId="19" applyNumberFormat="1" applyFont="1" applyFill="1" applyBorder="1" applyAlignment="1">
      <alignment wrapText="1"/>
      <protection/>
    </xf>
    <xf numFmtId="10" fontId="5" fillId="0" borderId="28" xfId="19" applyNumberFormat="1" applyFont="1" applyFill="1" applyBorder="1" applyAlignment="1">
      <alignment wrapText="1"/>
      <protection/>
    </xf>
    <xf numFmtId="10" fontId="5" fillId="0" borderId="3" xfId="19" applyNumberFormat="1" applyFont="1" applyFill="1" applyBorder="1" applyAlignment="1">
      <alignment horizontal="right" wrapText="1"/>
      <protection/>
    </xf>
    <xf numFmtId="10" fontId="4" fillId="3" borderId="24" xfId="19" applyNumberFormat="1" applyFont="1" applyFill="1" applyBorder="1" applyAlignment="1">
      <alignment horizontal="right" wrapText="1"/>
      <protection/>
    </xf>
    <xf numFmtId="10" fontId="5" fillId="3" borderId="21" xfId="19" applyNumberFormat="1" applyFont="1" applyFill="1" applyBorder="1" applyAlignment="1">
      <alignment wrapText="1"/>
      <protection/>
    </xf>
    <xf numFmtId="170" fontId="4" fillId="3" borderId="5" xfId="19" applyNumberFormat="1" applyFont="1" applyFill="1" applyBorder="1" applyAlignment="1">
      <alignment horizontal="right" wrapText="1"/>
      <protection/>
    </xf>
    <xf numFmtId="10" fontId="5" fillId="3" borderId="3" xfId="19" applyNumberFormat="1" applyFont="1" applyFill="1" applyBorder="1" applyAlignment="1">
      <alignment wrapText="1"/>
      <protection/>
    </xf>
    <xf numFmtId="10" fontId="5" fillId="0" borderId="3" xfId="19" applyNumberFormat="1" applyFont="1" applyFill="1" applyBorder="1" applyAlignment="1">
      <alignment wrapText="1"/>
      <protection/>
    </xf>
    <xf numFmtId="170" fontId="4" fillId="4" borderId="5" xfId="19" applyNumberFormat="1" applyFont="1" applyFill="1" applyBorder="1" applyAlignment="1">
      <alignment horizontal="right" wrapText="1"/>
      <protection/>
    </xf>
    <xf numFmtId="10" fontId="5" fillId="4" borderId="3" xfId="19" applyNumberFormat="1" applyFont="1" applyFill="1" applyBorder="1" applyAlignment="1">
      <alignment wrapText="1"/>
      <protection/>
    </xf>
    <xf numFmtId="10" fontId="5" fillId="0" borderId="1" xfId="19" applyNumberFormat="1" applyFont="1" applyFill="1" applyBorder="1" applyAlignment="1">
      <alignment wrapText="1"/>
      <protection/>
    </xf>
    <xf numFmtId="10" fontId="4" fillId="0" borderId="31" xfId="19" applyNumberFormat="1" applyFont="1" applyFill="1" applyBorder="1" applyAlignment="1">
      <alignment horizontal="right" wrapText="1"/>
      <protection/>
    </xf>
    <xf numFmtId="10" fontId="4" fillId="0" borderId="1" xfId="19" applyNumberFormat="1" applyFont="1" applyFill="1" applyBorder="1" applyAlignment="1">
      <alignment horizontal="right" wrapText="1"/>
      <protection/>
    </xf>
    <xf numFmtId="10" fontId="4" fillId="8" borderId="24" xfId="19" applyNumberFormat="1" applyFont="1" applyFill="1" applyBorder="1" applyAlignment="1">
      <alignment horizontal="right" wrapText="1"/>
      <protection/>
    </xf>
    <xf numFmtId="10" fontId="5" fillId="8" borderId="21" xfId="19" applyNumberFormat="1" applyFont="1" applyFill="1" applyBorder="1" applyAlignment="1">
      <alignment wrapText="1"/>
      <protection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 horizontal="left"/>
    </xf>
    <xf numFmtId="170" fontId="7" fillId="0" borderId="32" xfId="0" applyNumberFormat="1" applyFont="1" applyBorder="1" applyAlignment="1">
      <alignment/>
    </xf>
    <xf numFmtId="10" fontId="8" fillId="0" borderId="34" xfId="19" applyNumberFormat="1" applyFont="1" applyFill="1" applyBorder="1" applyAlignment="1">
      <alignment horizontal="right" wrapText="1"/>
      <protection/>
    </xf>
    <xf numFmtId="170" fontId="7" fillId="0" borderId="35" xfId="0" applyNumberFormat="1" applyFont="1" applyBorder="1" applyAlignment="1">
      <alignment/>
    </xf>
    <xf numFmtId="10" fontId="8" fillId="0" borderId="34" xfId="19" applyNumberFormat="1" applyFont="1" applyFill="1" applyBorder="1" applyAlignment="1">
      <alignment wrapText="1"/>
      <protection/>
    </xf>
    <xf numFmtId="10" fontId="4" fillId="0" borderId="21" xfId="19" applyNumberFormat="1" applyFont="1" applyFill="1" applyBorder="1" applyAlignment="1">
      <alignment horizontal="right" wrapText="1"/>
      <protection/>
    </xf>
    <xf numFmtId="170" fontId="7" fillId="7" borderId="35" xfId="0" applyNumberFormat="1" applyFont="1" applyFill="1" applyBorder="1" applyAlignment="1">
      <alignment/>
    </xf>
    <xf numFmtId="10" fontId="8" fillId="8" borderId="34" xfId="19" applyNumberFormat="1" applyFont="1" applyFill="1" applyBorder="1" applyAlignment="1">
      <alignment wrapText="1"/>
      <protection/>
    </xf>
    <xf numFmtId="170" fontId="7" fillId="5" borderId="35" xfId="0" applyNumberFormat="1" applyFont="1" applyFill="1" applyBorder="1" applyAlignment="1">
      <alignment/>
    </xf>
    <xf numFmtId="10" fontId="8" fillId="3" borderId="34" xfId="19" applyNumberFormat="1" applyFont="1" applyFill="1" applyBorder="1" applyAlignment="1">
      <alignment wrapText="1"/>
      <protection/>
    </xf>
    <xf numFmtId="10" fontId="8" fillId="4" borderId="34" xfId="19" applyNumberFormat="1" applyFont="1" applyFill="1" applyBorder="1" applyAlignment="1">
      <alignment wrapText="1"/>
      <protection/>
    </xf>
    <xf numFmtId="170" fontId="7" fillId="6" borderId="35" xfId="0" applyNumberFormat="1" applyFont="1" applyFill="1" applyBorder="1" applyAlignment="1">
      <alignment/>
    </xf>
    <xf numFmtId="170" fontId="7" fillId="9" borderId="36" xfId="0" applyNumberFormat="1" applyFont="1" applyFill="1" applyBorder="1" applyAlignment="1">
      <alignment/>
    </xf>
    <xf numFmtId="0" fontId="4" fillId="0" borderId="7" xfId="19" applyFont="1" applyFill="1" applyBorder="1" applyAlignment="1">
      <alignment horizontal="left" wrapText="1"/>
      <protection/>
    </xf>
    <xf numFmtId="0" fontId="4" fillId="0" borderId="9" xfId="19" applyFont="1" applyFill="1" applyBorder="1" applyAlignment="1">
      <alignment horizontal="left" wrapText="1"/>
      <protection/>
    </xf>
    <xf numFmtId="0" fontId="4" fillId="0" borderId="5" xfId="19" applyFont="1" applyFill="1" applyBorder="1" applyAlignment="1">
      <alignment horizontal="left" wrapText="1"/>
      <protection/>
    </xf>
    <xf numFmtId="0" fontId="4" fillId="0" borderId="37" xfId="19" applyFont="1" applyFill="1" applyBorder="1" applyAlignment="1">
      <alignment horizontal="right" wrapText="1"/>
      <protection/>
    </xf>
    <xf numFmtId="170" fontId="4" fillId="4" borderId="31" xfId="19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0" fontId="4" fillId="0" borderId="31" xfId="19" applyNumberFormat="1" applyFont="1" applyFill="1" applyBorder="1" applyAlignment="1">
      <alignment horizontal="right" wrapText="1"/>
      <protection/>
    </xf>
    <xf numFmtId="10" fontId="4" fillId="3" borderId="31" xfId="19" applyNumberFormat="1" applyFont="1" applyFill="1" applyBorder="1" applyAlignment="1">
      <alignment horizontal="right" wrapText="1"/>
      <protection/>
    </xf>
    <xf numFmtId="10" fontId="4" fillId="4" borderId="31" xfId="19" applyNumberFormat="1" applyFont="1" applyFill="1" applyBorder="1" applyAlignment="1">
      <alignment horizontal="right" wrapText="1"/>
      <protection/>
    </xf>
    <xf numFmtId="10" fontId="4" fillId="8" borderId="31" xfId="19" applyNumberFormat="1" applyFont="1" applyFill="1" applyBorder="1" applyAlignment="1">
      <alignment horizontal="right" wrapText="1"/>
      <protection/>
    </xf>
    <xf numFmtId="0" fontId="5" fillId="0" borderId="21" xfId="19" applyFont="1" applyFill="1" applyBorder="1" applyAlignment="1">
      <alignment horizontal="left" wrapText="1"/>
      <protection/>
    </xf>
    <xf numFmtId="0" fontId="4" fillId="0" borderId="8" xfId="19" applyFont="1" applyFill="1" applyBorder="1" applyAlignment="1">
      <alignment horizontal="left" wrapText="1"/>
      <protection/>
    </xf>
    <xf numFmtId="170" fontId="5" fillId="0" borderId="3" xfId="19" applyNumberFormat="1" applyFont="1" applyFill="1" applyBorder="1" applyAlignment="1">
      <alignment horizontal="right" wrapText="1"/>
      <protection/>
    </xf>
    <xf numFmtId="170" fontId="4" fillId="8" borderId="4" xfId="19" applyNumberFormat="1" applyFont="1" applyFill="1" applyBorder="1" applyAlignment="1">
      <alignment horizontal="right" wrapText="1"/>
      <protection/>
    </xf>
    <xf numFmtId="170" fontId="4" fillId="8" borderId="5" xfId="19" applyNumberFormat="1" applyFont="1" applyFill="1" applyBorder="1" applyAlignment="1">
      <alignment horizontal="right" wrapText="1"/>
      <protection/>
    </xf>
    <xf numFmtId="170" fontId="4" fillId="8" borderId="3" xfId="19" applyNumberFormat="1" applyFont="1" applyFill="1" applyBorder="1" applyAlignment="1">
      <alignment horizontal="right" wrapText="1"/>
      <protection/>
    </xf>
    <xf numFmtId="170" fontId="4" fillId="10" borderId="4" xfId="19" applyNumberFormat="1" applyFont="1" applyFill="1" applyBorder="1" applyAlignment="1">
      <alignment horizontal="right" wrapText="1"/>
      <protection/>
    </xf>
    <xf numFmtId="170" fontId="4" fillId="10" borderId="3" xfId="19" applyNumberFormat="1" applyFont="1" applyFill="1" applyBorder="1" applyAlignment="1">
      <alignment horizontal="right" wrapText="1"/>
      <protection/>
    </xf>
    <xf numFmtId="170" fontId="4" fillId="10" borderId="5" xfId="19" applyNumberFormat="1" applyFont="1" applyFill="1" applyBorder="1" applyAlignment="1">
      <alignment horizontal="right" wrapText="1"/>
      <protection/>
    </xf>
    <xf numFmtId="0" fontId="0" fillId="0" borderId="38" xfId="0" applyBorder="1" applyAlignment="1">
      <alignment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4" borderId="7" xfId="19" applyNumberFormat="1" applyFont="1" applyFill="1" applyBorder="1" applyAlignment="1">
      <alignment horizontal="right" wrapText="1"/>
      <protection/>
    </xf>
    <xf numFmtId="170" fontId="4" fillId="3" borderId="7" xfId="19" applyNumberFormat="1" applyFont="1" applyFill="1" applyBorder="1" applyAlignment="1">
      <alignment horizontal="right" wrapText="1"/>
      <protection/>
    </xf>
    <xf numFmtId="0" fontId="4" fillId="0" borderId="39" xfId="19" applyFont="1" applyFill="1" applyBorder="1" applyAlignment="1">
      <alignment horizontal="left" wrapText="1"/>
      <protection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7"/>
  <sheetViews>
    <sheetView tabSelected="1" view="pageBreakPreview" zoomScaleNormal="8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2"/>
    </sheetView>
  </sheetViews>
  <sheetFormatPr defaultColWidth="9.140625" defaultRowHeight="12.75"/>
  <cols>
    <col min="1" max="1" width="4.28125" style="1" bestFit="1" customWidth="1"/>
    <col min="2" max="2" width="35.7109375" style="1" customWidth="1"/>
    <col min="3" max="3" width="16.8515625" style="1" customWidth="1"/>
    <col min="4" max="4" width="7.28125" style="21" customWidth="1"/>
    <col min="5" max="5" width="16.8515625" style="1" customWidth="1"/>
    <col min="6" max="6" width="8.421875" style="21" customWidth="1"/>
    <col min="7" max="7" width="13.28125" style="1" customWidth="1"/>
    <col min="8" max="8" width="8.421875" style="21" bestFit="1" customWidth="1"/>
    <col min="9" max="9" width="13.7109375" style="1" customWidth="1"/>
    <col min="10" max="10" width="7.28125" style="21" customWidth="1"/>
    <col min="11" max="11" width="12.421875" style="1" customWidth="1"/>
    <col min="12" max="12" width="8.421875" style="21" bestFit="1" customWidth="1"/>
    <col min="13" max="13" width="13.00390625" style="1" customWidth="1"/>
    <col min="14" max="14" width="9.00390625" style="21" bestFit="1" customWidth="1"/>
    <col min="15" max="15" width="14.57421875" style="1" customWidth="1"/>
    <col min="16" max="16" width="8.8515625" style="21" customWidth="1"/>
    <col min="17" max="17" width="13.7109375" style="1" customWidth="1"/>
    <col min="18" max="18" width="9.00390625" style="21" bestFit="1" customWidth="1"/>
    <col min="19" max="19" width="15.421875" style="1" customWidth="1"/>
    <col min="20" max="20" width="7.28125" style="21" customWidth="1"/>
    <col min="21" max="21" width="19.140625" style="1" bestFit="1" customWidth="1"/>
    <col min="22" max="22" width="8.57421875" style="21" customWidth="1"/>
    <col min="23" max="23" width="13.7109375" style="1" customWidth="1"/>
    <col min="24" max="24" width="9.140625" style="21" customWidth="1"/>
    <col min="25" max="25" width="14.421875" style="1" bestFit="1" customWidth="1"/>
    <col min="26" max="26" width="9.00390625" style="21" customWidth="1"/>
    <col min="27" max="27" width="14.421875" style="1" bestFit="1" customWidth="1"/>
    <col min="28" max="28" width="9.140625" style="21" customWidth="1"/>
    <col min="29" max="29" width="14.421875" style="1" bestFit="1" customWidth="1"/>
    <col min="30" max="30" width="8.421875" style="21" customWidth="1"/>
    <col min="31" max="31" width="13.00390625" style="1" customWidth="1"/>
    <col min="32" max="32" width="8.140625" style="21" customWidth="1"/>
    <col min="33" max="33" width="13.140625" style="1" customWidth="1"/>
    <col min="34" max="34" width="9.140625" style="21" customWidth="1"/>
    <col min="35" max="35" width="11.00390625" style="1" customWidth="1"/>
    <col min="36" max="36" width="8.421875" style="21" customWidth="1"/>
    <col min="37" max="37" width="13.140625" style="1" customWidth="1"/>
    <col min="38" max="38" width="8.28125" style="21" customWidth="1"/>
    <col min="39" max="39" width="13.28125" style="1" customWidth="1"/>
    <col min="40" max="40" width="7.421875" style="21" customWidth="1"/>
    <col min="41" max="41" width="18.57421875" style="1" bestFit="1" customWidth="1"/>
    <col min="42" max="42" width="9.7109375" style="21" bestFit="1" customWidth="1"/>
    <col min="43" max="43" width="14.57421875" style="1" customWidth="1"/>
    <col min="44" max="44" width="8.28125" style="21" customWidth="1"/>
    <col min="45" max="45" width="14.140625" style="1" customWidth="1"/>
    <col min="46" max="46" width="8.421875" style="21" bestFit="1" customWidth="1"/>
    <col min="47" max="47" width="19.140625" style="1" bestFit="1" customWidth="1"/>
    <col min="52" max="16384" width="9.140625" style="1" customWidth="1"/>
  </cols>
  <sheetData>
    <row r="1" spans="1:51" s="139" customFormat="1" ht="48" customHeight="1">
      <c r="A1" s="137" t="s">
        <v>146</v>
      </c>
      <c r="B1" s="137"/>
      <c r="C1" s="137" t="s">
        <v>147</v>
      </c>
      <c r="D1" s="137"/>
      <c r="E1" s="137"/>
      <c r="F1" s="137"/>
      <c r="G1" s="137"/>
      <c r="H1" s="137"/>
      <c r="I1" s="137" t="s">
        <v>147</v>
      </c>
      <c r="J1" s="137"/>
      <c r="K1" s="137"/>
      <c r="L1" s="137"/>
      <c r="M1" s="137"/>
      <c r="N1" s="137"/>
      <c r="O1" s="137"/>
      <c r="P1" s="137"/>
      <c r="Q1" s="137" t="s">
        <v>147</v>
      </c>
      <c r="R1" s="137"/>
      <c r="S1" s="137"/>
      <c r="T1" s="137"/>
      <c r="U1" s="137"/>
      <c r="V1" s="137"/>
      <c r="W1" s="137" t="s">
        <v>147</v>
      </c>
      <c r="X1" s="137"/>
      <c r="Y1" s="137"/>
      <c r="Z1" s="137"/>
      <c r="AA1" s="137"/>
      <c r="AB1" s="137"/>
      <c r="AC1" s="137"/>
      <c r="AD1" s="137"/>
      <c r="AE1" s="137" t="s">
        <v>147</v>
      </c>
      <c r="AF1" s="137"/>
      <c r="AG1" s="137"/>
      <c r="AH1" s="137"/>
      <c r="AI1" s="137"/>
      <c r="AJ1" s="137"/>
      <c r="AK1" s="137" t="s">
        <v>147</v>
      </c>
      <c r="AL1" s="137"/>
      <c r="AM1" s="137"/>
      <c r="AN1" s="137"/>
      <c r="AO1" s="137"/>
      <c r="AP1" s="137"/>
      <c r="AQ1" s="137" t="s">
        <v>147</v>
      </c>
      <c r="AR1" s="137"/>
      <c r="AS1" s="137"/>
      <c r="AT1" s="137"/>
      <c r="AU1" s="137"/>
      <c r="AV1" s="138"/>
      <c r="AW1" s="138"/>
      <c r="AX1" s="138"/>
      <c r="AY1" s="138"/>
    </row>
    <row r="2" spans="1:47" ht="51" customHeight="1">
      <c r="A2" s="137"/>
      <c r="B2" s="137"/>
      <c r="C2" s="15" t="s">
        <v>23</v>
      </c>
      <c r="D2" s="16"/>
      <c r="E2" s="15" t="s">
        <v>24</v>
      </c>
      <c r="F2" s="16"/>
      <c r="G2" s="15" t="s">
        <v>25</v>
      </c>
      <c r="H2" s="16"/>
      <c r="I2" s="15" t="s">
        <v>1</v>
      </c>
      <c r="J2" s="16"/>
      <c r="K2" s="15" t="s">
        <v>26</v>
      </c>
      <c r="L2" s="16"/>
      <c r="M2" s="15" t="s">
        <v>2</v>
      </c>
      <c r="N2" s="16"/>
      <c r="O2" s="129" t="s">
        <v>27</v>
      </c>
      <c r="P2" s="16"/>
      <c r="Q2" s="15" t="s">
        <v>12</v>
      </c>
      <c r="R2" s="16"/>
      <c r="S2" s="15" t="s">
        <v>3</v>
      </c>
      <c r="T2" s="16"/>
      <c r="U2" s="133" t="s">
        <v>15</v>
      </c>
      <c r="V2" s="16"/>
      <c r="W2" s="15" t="s">
        <v>4</v>
      </c>
      <c r="X2" s="16"/>
      <c r="Y2" s="15" t="s">
        <v>30</v>
      </c>
      <c r="Z2" s="16"/>
      <c r="AA2" s="15" t="s">
        <v>5</v>
      </c>
      <c r="AB2" s="16"/>
      <c r="AC2" s="15" t="s">
        <v>13</v>
      </c>
      <c r="AD2" s="16"/>
      <c r="AE2" s="15" t="s">
        <v>6</v>
      </c>
      <c r="AF2" s="16"/>
      <c r="AG2" s="15" t="s">
        <v>8</v>
      </c>
      <c r="AH2" s="16"/>
      <c r="AI2" s="15" t="s">
        <v>9</v>
      </c>
      <c r="AJ2" s="16"/>
      <c r="AK2" s="15" t="s">
        <v>10</v>
      </c>
      <c r="AL2" s="16"/>
      <c r="AM2" s="15" t="s">
        <v>7</v>
      </c>
      <c r="AN2" s="16"/>
      <c r="AO2" s="135" t="s">
        <v>16</v>
      </c>
      <c r="AP2" s="16"/>
      <c r="AQ2" s="15" t="s">
        <v>31</v>
      </c>
      <c r="AR2" s="16"/>
      <c r="AS2" s="15" t="s">
        <v>14</v>
      </c>
      <c r="AT2" s="16"/>
      <c r="AU2" s="131" t="s">
        <v>28</v>
      </c>
    </row>
    <row r="3" spans="1:47" ht="15" customHeight="1">
      <c r="A3" s="11" t="s">
        <v>0</v>
      </c>
      <c r="B3" s="3" t="s">
        <v>29</v>
      </c>
      <c r="C3" s="2" t="s">
        <v>17</v>
      </c>
      <c r="D3" s="17" t="s">
        <v>45</v>
      </c>
      <c r="E3" s="2" t="s">
        <v>18</v>
      </c>
      <c r="F3" s="17" t="s">
        <v>45</v>
      </c>
      <c r="G3" s="2" t="s">
        <v>19</v>
      </c>
      <c r="H3" s="17" t="s">
        <v>45</v>
      </c>
      <c r="I3" s="2" t="s">
        <v>20</v>
      </c>
      <c r="J3" s="17" t="s">
        <v>45</v>
      </c>
      <c r="K3" s="2" t="s">
        <v>21</v>
      </c>
      <c r="L3" s="17" t="s">
        <v>45</v>
      </c>
      <c r="M3" s="2" t="s">
        <v>22</v>
      </c>
      <c r="N3" s="17" t="s">
        <v>45</v>
      </c>
      <c r="O3" s="130"/>
      <c r="P3" s="22" t="s">
        <v>45</v>
      </c>
      <c r="Q3" s="2" t="s">
        <v>32</v>
      </c>
      <c r="R3" s="17" t="s">
        <v>45</v>
      </c>
      <c r="S3" s="2" t="s">
        <v>33</v>
      </c>
      <c r="T3" s="17" t="s">
        <v>45</v>
      </c>
      <c r="U3" s="134"/>
      <c r="V3" s="26" t="s">
        <v>45</v>
      </c>
      <c r="W3" s="2" t="s">
        <v>34</v>
      </c>
      <c r="X3" s="17" t="s">
        <v>45</v>
      </c>
      <c r="Y3" s="2" t="s">
        <v>35</v>
      </c>
      <c r="Z3" s="17" t="s">
        <v>45</v>
      </c>
      <c r="AA3" s="2" t="s">
        <v>36</v>
      </c>
      <c r="AB3" s="17" t="s">
        <v>45</v>
      </c>
      <c r="AC3" s="2" t="s">
        <v>37</v>
      </c>
      <c r="AD3" s="17" t="s">
        <v>45</v>
      </c>
      <c r="AE3" s="2" t="s">
        <v>38</v>
      </c>
      <c r="AF3" s="17" t="s">
        <v>45</v>
      </c>
      <c r="AG3" s="2" t="s">
        <v>39</v>
      </c>
      <c r="AH3" s="17" t="s">
        <v>45</v>
      </c>
      <c r="AI3" s="2" t="s">
        <v>40</v>
      </c>
      <c r="AJ3" s="17" t="s">
        <v>45</v>
      </c>
      <c r="AK3" s="2" t="s">
        <v>41</v>
      </c>
      <c r="AL3" s="17" t="s">
        <v>45</v>
      </c>
      <c r="AM3" s="2" t="s">
        <v>42</v>
      </c>
      <c r="AN3" s="17" t="s">
        <v>45</v>
      </c>
      <c r="AO3" s="136"/>
      <c r="AP3" s="30" t="s">
        <v>45</v>
      </c>
      <c r="AQ3" s="2" t="s">
        <v>43</v>
      </c>
      <c r="AR3" s="17" t="s">
        <v>45</v>
      </c>
      <c r="AS3" s="2" t="s">
        <v>44</v>
      </c>
      <c r="AT3" s="17" t="s">
        <v>45</v>
      </c>
      <c r="AU3" s="132" t="s">
        <v>11</v>
      </c>
    </row>
    <row r="4" spans="1:47" ht="12.75">
      <c r="A4" s="12">
        <v>1</v>
      </c>
      <c r="B4" s="104" t="s">
        <v>47</v>
      </c>
      <c r="C4" s="4">
        <v>30407630</v>
      </c>
      <c r="D4" s="18">
        <f>C4/$AU4</f>
        <v>0.3986404527576539</v>
      </c>
      <c r="E4" s="4">
        <v>8019170</v>
      </c>
      <c r="F4" s="18">
        <f>E4/$AU4</f>
        <v>0.10513037548604069</v>
      </c>
      <c r="G4" s="4">
        <v>1612366</v>
      </c>
      <c r="H4" s="18">
        <f>G4/$AU4</f>
        <v>0.021137928613675167</v>
      </c>
      <c r="I4" s="4">
        <v>402672</v>
      </c>
      <c r="J4" s="18">
        <f>I4/$AU4</f>
        <v>0.005278982557760339</v>
      </c>
      <c r="K4" s="4">
        <v>206452</v>
      </c>
      <c r="L4" s="18">
        <f>K4/$AU4</f>
        <v>0.00270656143713677</v>
      </c>
      <c r="M4" s="4">
        <v>2604456</v>
      </c>
      <c r="N4" s="18">
        <f>M4/$AU4</f>
        <v>0.03414411182415033</v>
      </c>
      <c r="O4" s="6">
        <f>C4+E4+G4+I4+K4+M4</f>
        <v>43252746</v>
      </c>
      <c r="P4" s="23">
        <f>O4/$AU4</f>
        <v>0.5670384126764172</v>
      </c>
      <c r="Q4" s="4">
        <v>4291682</v>
      </c>
      <c r="R4" s="18">
        <f>Q4/$AU4</f>
        <v>0.05626344623279991</v>
      </c>
      <c r="S4" s="4">
        <v>2932666</v>
      </c>
      <c r="T4" s="18">
        <f>S4/$AU4</f>
        <v>0.038446906320123535</v>
      </c>
      <c r="U4" s="7">
        <f>O4+Q4+S4</f>
        <v>50477094</v>
      </c>
      <c r="V4" s="27">
        <f>U4/$AU4</f>
        <v>0.6617487652293407</v>
      </c>
      <c r="W4" s="4">
        <v>4511782</v>
      </c>
      <c r="X4" s="18">
        <f>W4/$AU4</f>
        <v>0.059148931344660316</v>
      </c>
      <c r="Y4" s="4">
        <v>1069170</v>
      </c>
      <c r="Z4" s="18">
        <f>Y4/$AU4</f>
        <v>0.014016692944333407</v>
      </c>
      <c r="AA4" s="4">
        <v>744894</v>
      </c>
      <c r="AB4" s="18">
        <f>AA4/$AU4</f>
        <v>0.009765472725643527</v>
      </c>
      <c r="AC4" s="4">
        <v>8856074</v>
      </c>
      <c r="AD4" s="18">
        <f>AC4/$AU4</f>
        <v>0.11610208848947738</v>
      </c>
      <c r="AE4" s="4">
        <v>3557631</v>
      </c>
      <c r="AF4" s="18">
        <f>AE4/$AU4</f>
        <v>0.04664012396180384</v>
      </c>
      <c r="AG4" s="4">
        <v>4949821</v>
      </c>
      <c r="AH4" s="18">
        <f>AG4/$AU4</f>
        <v>0.06489157111255771</v>
      </c>
      <c r="AI4" s="4">
        <v>0</v>
      </c>
      <c r="AJ4" s="18">
        <f>AI4/$AU4</f>
        <v>0</v>
      </c>
      <c r="AK4" s="4">
        <v>435238</v>
      </c>
      <c r="AL4" s="18">
        <f>AK4/$AU4</f>
        <v>0.005705918987350733</v>
      </c>
      <c r="AM4" s="4">
        <v>396892</v>
      </c>
      <c r="AN4" s="18">
        <f>AM4/$AU4</f>
        <v>0.005203207437603351</v>
      </c>
      <c r="AO4" s="117">
        <f>W4+Y4+AA4+AC4+AE4+AG4+AI4+AK4+AM4</f>
        <v>24521502</v>
      </c>
      <c r="AP4" s="31">
        <f>AO4/$AU4</f>
        <v>0.32147400700343026</v>
      </c>
      <c r="AQ4" s="4">
        <v>102882</v>
      </c>
      <c r="AR4" s="18">
        <f>AQ4/$AU4</f>
        <v>0.0013487709190296302</v>
      </c>
      <c r="AS4" s="4">
        <v>1176857</v>
      </c>
      <c r="AT4" s="18">
        <f>AS4/$AU4</f>
        <v>0.015428456848199426</v>
      </c>
      <c r="AU4" s="120">
        <f>U4+AO4+AQ4+AS4</f>
        <v>76278335</v>
      </c>
    </row>
    <row r="5" spans="1:47" ht="12.75">
      <c r="A5" s="12">
        <v>2</v>
      </c>
      <c r="B5" s="104" t="s">
        <v>48</v>
      </c>
      <c r="C5" s="5">
        <v>16567276</v>
      </c>
      <c r="D5" s="18">
        <f aca="true" t="shared" si="0" ref="D5:D68">C5/$AU5</f>
        <v>0.39425462522792054</v>
      </c>
      <c r="E5" s="5">
        <v>3676450</v>
      </c>
      <c r="F5" s="18">
        <f aca="true" t="shared" si="1" ref="F5:F68">E5/$AU5</f>
        <v>0.08748918149967373</v>
      </c>
      <c r="G5" s="5">
        <v>1100264</v>
      </c>
      <c r="H5" s="18">
        <f aca="true" t="shared" si="2" ref="H5:H68">G5/$AU5</f>
        <v>0.02618319215372357</v>
      </c>
      <c r="I5" s="5">
        <v>429175</v>
      </c>
      <c r="J5" s="18">
        <f aca="true" t="shared" si="3" ref="J5:J68">I5/$AU5</f>
        <v>0.010213159289565335</v>
      </c>
      <c r="K5" s="5">
        <v>75026</v>
      </c>
      <c r="L5" s="18">
        <f aca="true" t="shared" si="4" ref="L5:L67">K5/$AU5</f>
        <v>0.0017854080243698462</v>
      </c>
      <c r="M5" s="5">
        <v>1479233</v>
      </c>
      <c r="N5" s="18">
        <f aca="true" t="shared" si="5" ref="N5:N68">M5/$AU5</f>
        <v>0.035201589690409735</v>
      </c>
      <c r="O5" s="6">
        <f aca="true" t="shared" si="6" ref="O5:O68">C5+E5+G5+I5+K5+M5</f>
        <v>23327424</v>
      </c>
      <c r="P5" s="23">
        <f aca="true" t="shared" si="7" ref="P5:P68">O5/$AU5</f>
        <v>0.5551271558856627</v>
      </c>
      <c r="Q5" s="5">
        <v>2036604</v>
      </c>
      <c r="R5" s="18">
        <f aca="true" t="shared" si="8" ref="R5:R68">Q5/$AU5</f>
        <v>0.04846545363025786</v>
      </c>
      <c r="S5" s="5">
        <v>1837432</v>
      </c>
      <c r="T5" s="18">
        <f aca="true" t="shared" si="9" ref="T5:T68">S5/$AU5</f>
        <v>0.043725719577665544</v>
      </c>
      <c r="U5" s="7">
        <f aca="true" t="shared" si="10" ref="U5:U68">O5+Q5+S5</f>
        <v>27201460</v>
      </c>
      <c r="V5" s="27">
        <f aca="true" t="shared" si="11" ref="V5:V68">U5/$AU5</f>
        <v>0.6473183290935862</v>
      </c>
      <c r="W5" s="5">
        <v>2369350</v>
      </c>
      <c r="X5" s="18">
        <f aca="true" t="shared" si="12" ref="X5:X68">W5/$AU5</f>
        <v>0.05638387362435283</v>
      </c>
      <c r="Y5" s="5">
        <v>1198280</v>
      </c>
      <c r="Z5" s="18">
        <f aca="true" t="shared" si="13" ref="Z5:Z68">Y5/$AU5</f>
        <v>0.028515697590727206</v>
      </c>
      <c r="AA5" s="5">
        <v>210060</v>
      </c>
      <c r="AB5" s="18">
        <f aca="true" t="shared" si="14" ref="AB5:AB68">AA5/$AU5</f>
        <v>0.004998837864195477</v>
      </c>
      <c r="AC5" s="5">
        <v>3108367</v>
      </c>
      <c r="AD5" s="18">
        <f aca="true" t="shared" si="15" ref="AD5:AD68">AC5/$AU5</f>
        <v>0.0739704020537737</v>
      </c>
      <c r="AE5" s="5">
        <v>2816992</v>
      </c>
      <c r="AF5" s="18">
        <f aca="true" t="shared" si="16" ref="AF5:AF68">AE5/$AU5</f>
        <v>0.0670364956333226</v>
      </c>
      <c r="AG5" s="5">
        <v>2267298</v>
      </c>
      <c r="AH5" s="18">
        <f aca="true" t="shared" si="17" ref="AH5:AH68">AG5/$AU5</f>
        <v>0.05395532272595772</v>
      </c>
      <c r="AI5" s="5">
        <v>114429</v>
      </c>
      <c r="AJ5" s="18">
        <f aca="true" t="shared" si="18" ref="AJ5:AJ68">AI5/$AU5</f>
        <v>0.0027230887268495873</v>
      </c>
      <c r="AK5" s="5">
        <v>11323</v>
      </c>
      <c r="AL5" s="18">
        <f aca="true" t="shared" si="19" ref="AL5:AL68">AK5/$AU5</f>
        <v>0.0002694555895281605</v>
      </c>
      <c r="AM5" s="5">
        <v>79371</v>
      </c>
      <c r="AN5" s="18">
        <f aca="true" t="shared" si="20" ref="AN5:AN68">AM5/$AU5</f>
        <v>0.0018888068176666631</v>
      </c>
      <c r="AO5" s="117">
        <f aca="true" t="shared" si="21" ref="AO5:AO68">W5+Y5+AA5+AC5+AE5+AG5+AI5+AK5+AM5</f>
        <v>12175470</v>
      </c>
      <c r="AP5" s="31">
        <f aca="true" t="shared" si="22" ref="AP5:AP68">AO5/$AU5</f>
        <v>0.28974198062637396</v>
      </c>
      <c r="AQ5" s="5">
        <v>928800</v>
      </c>
      <c r="AR5" s="18">
        <f aca="true" t="shared" si="23" ref="AR5:AR68">AQ5/$AU5</f>
        <v>0.022102830659167665</v>
      </c>
      <c r="AS5" s="5">
        <v>1716037</v>
      </c>
      <c r="AT5" s="18">
        <f aca="true" t="shared" si="24" ref="AT5:AT68">AS5/$AU5</f>
        <v>0.040836859620872204</v>
      </c>
      <c r="AU5" s="120">
        <f aca="true" t="shared" si="25" ref="AU5:AU67">U5+AO5+AQ5+AS5</f>
        <v>42021767</v>
      </c>
    </row>
    <row r="6" spans="1:47" ht="12.75">
      <c r="A6" s="12">
        <v>3</v>
      </c>
      <c r="B6" s="104" t="s">
        <v>49</v>
      </c>
      <c r="C6" s="5">
        <v>60497013</v>
      </c>
      <c r="D6" s="18">
        <f t="shared" si="0"/>
        <v>0.35978162116075696</v>
      </c>
      <c r="E6" s="5">
        <v>21740406</v>
      </c>
      <c r="F6" s="18">
        <f t="shared" si="1"/>
        <v>0.1292923092810061</v>
      </c>
      <c r="G6" s="5">
        <v>1820484</v>
      </c>
      <c r="H6" s="18">
        <f t="shared" si="2"/>
        <v>0.010826595435665881</v>
      </c>
      <c r="I6" s="5">
        <v>2198100</v>
      </c>
      <c r="J6" s="18">
        <f t="shared" si="3"/>
        <v>0.013072314520279866</v>
      </c>
      <c r="K6" s="5">
        <v>182324</v>
      </c>
      <c r="L6" s="18">
        <f t="shared" si="4"/>
        <v>0.001084298563575591</v>
      </c>
      <c r="M6" s="5">
        <v>5260053</v>
      </c>
      <c r="N6" s="18">
        <f t="shared" si="5"/>
        <v>0.03128204686290054</v>
      </c>
      <c r="O6" s="6">
        <f t="shared" si="6"/>
        <v>91698380</v>
      </c>
      <c r="P6" s="23">
        <f t="shared" si="7"/>
        <v>0.545339185824185</v>
      </c>
      <c r="Q6" s="5">
        <v>6439863</v>
      </c>
      <c r="R6" s="18">
        <f t="shared" si="8"/>
        <v>0.03829849169897323</v>
      </c>
      <c r="S6" s="5">
        <v>6040888</v>
      </c>
      <c r="T6" s="18">
        <f t="shared" si="9"/>
        <v>0.03592574856366153</v>
      </c>
      <c r="U6" s="7">
        <f t="shared" si="10"/>
        <v>104179131</v>
      </c>
      <c r="V6" s="27">
        <f t="shared" si="11"/>
        <v>0.6195634260868197</v>
      </c>
      <c r="W6" s="5">
        <v>7012336</v>
      </c>
      <c r="X6" s="18">
        <f t="shared" si="12"/>
        <v>0.041703044317310964</v>
      </c>
      <c r="Y6" s="5">
        <v>2837573</v>
      </c>
      <c r="Z6" s="18">
        <f t="shared" si="13"/>
        <v>0.016875322656045723</v>
      </c>
      <c r="AA6" s="5">
        <v>1642937</v>
      </c>
      <c r="AB6" s="18">
        <f t="shared" si="14"/>
        <v>0.009770706155773187</v>
      </c>
      <c r="AC6" s="5">
        <v>14771542</v>
      </c>
      <c r="AD6" s="18">
        <f t="shared" si="15"/>
        <v>0.08784779717643597</v>
      </c>
      <c r="AE6" s="5">
        <v>7143690</v>
      </c>
      <c r="AF6" s="18">
        <f t="shared" si="16"/>
        <v>0.042484219332777434</v>
      </c>
      <c r="AG6" s="5">
        <v>6948195</v>
      </c>
      <c r="AH6" s="18">
        <f t="shared" si="17"/>
        <v>0.04132159155099221</v>
      </c>
      <c r="AI6" s="5">
        <v>0</v>
      </c>
      <c r="AJ6" s="18">
        <f t="shared" si="18"/>
        <v>0</v>
      </c>
      <c r="AK6" s="5">
        <v>0</v>
      </c>
      <c r="AL6" s="18">
        <f t="shared" si="19"/>
        <v>0</v>
      </c>
      <c r="AM6" s="5">
        <v>5898332</v>
      </c>
      <c r="AN6" s="18">
        <f t="shared" si="20"/>
        <v>0.03507795416451999</v>
      </c>
      <c r="AO6" s="117">
        <f t="shared" si="21"/>
        <v>46254605</v>
      </c>
      <c r="AP6" s="31">
        <f t="shared" si="22"/>
        <v>0.27508063535385546</v>
      </c>
      <c r="AQ6" s="5">
        <v>11715080</v>
      </c>
      <c r="AR6" s="18">
        <f t="shared" si="23"/>
        <v>0.06967072034495257</v>
      </c>
      <c r="AS6" s="5">
        <v>6000443</v>
      </c>
      <c r="AT6" s="18">
        <f t="shared" si="24"/>
        <v>0.03568521821437227</v>
      </c>
      <c r="AU6" s="120">
        <f t="shared" si="25"/>
        <v>168149259</v>
      </c>
    </row>
    <row r="7" spans="1:47" ht="12.75">
      <c r="A7" s="12">
        <v>4</v>
      </c>
      <c r="B7" s="104" t="s">
        <v>50</v>
      </c>
      <c r="C7" s="5">
        <v>14142185</v>
      </c>
      <c r="D7" s="18">
        <f t="shared" si="0"/>
        <v>0.3706110439755358</v>
      </c>
      <c r="E7" s="5">
        <v>5304914</v>
      </c>
      <c r="F7" s="18">
        <f t="shared" si="1"/>
        <v>0.139020930340003</v>
      </c>
      <c r="G7" s="5">
        <v>910332</v>
      </c>
      <c r="H7" s="18">
        <f t="shared" si="2"/>
        <v>0.02385622114859461</v>
      </c>
      <c r="I7" s="5">
        <v>422920</v>
      </c>
      <c r="J7" s="18">
        <f t="shared" si="3"/>
        <v>0.011083069746162534</v>
      </c>
      <c r="K7" s="5">
        <v>0</v>
      </c>
      <c r="L7" s="18">
        <f t="shared" si="4"/>
        <v>0</v>
      </c>
      <c r="M7" s="5">
        <v>2036208</v>
      </c>
      <c r="N7" s="18">
        <f t="shared" si="5"/>
        <v>0.053361002746841295</v>
      </c>
      <c r="O7" s="6">
        <f t="shared" si="6"/>
        <v>22816559</v>
      </c>
      <c r="P7" s="23">
        <f t="shared" si="7"/>
        <v>0.5979322679571373</v>
      </c>
      <c r="Q7" s="5">
        <v>1354784</v>
      </c>
      <c r="R7" s="18">
        <f t="shared" si="8"/>
        <v>0.03550355992382735</v>
      </c>
      <c r="S7" s="5">
        <v>642038</v>
      </c>
      <c r="T7" s="18">
        <f t="shared" si="9"/>
        <v>0.016825290678347444</v>
      </c>
      <c r="U7" s="7">
        <f t="shared" si="10"/>
        <v>24813381</v>
      </c>
      <c r="V7" s="27">
        <f t="shared" si="11"/>
        <v>0.650261118559312</v>
      </c>
      <c r="W7" s="5">
        <v>2210131</v>
      </c>
      <c r="X7" s="18">
        <f t="shared" si="12"/>
        <v>0.057918840492660426</v>
      </c>
      <c r="Y7" s="5">
        <v>1124932</v>
      </c>
      <c r="Z7" s="18">
        <f t="shared" si="13"/>
        <v>0.029480043071243054</v>
      </c>
      <c r="AA7" s="5">
        <v>467356</v>
      </c>
      <c r="AB7" s="18">
        <f t="shared" si="14"/>
        <v>0.01224756252787179</v>
      </c>
      <c r="AC7" s="5">
        <v>4227158</v>
      </c>
      <c r="AD7" s="18">
        <f t="shared" si="15"/>
        <v>0.11077718467333994</v>
      </c>
      <c r="AE7" s="5">
        <v>2110912</v>
      </c>
      <c r="AF7" s="18">
        <f t="shared" si="16"/>
        <v>0.05531870075667135</v>
      </c>
      <c r="AG7" s="5">
        <v>2076621</v>
      </c>
      <c r="AH7" s="18">
        <f t="shared" si="17"/>
        <v>0.05442006852205095</v>
      </c>
      <c r="AI7" s="5">
        <v>0</v>
      </c>
      <c r="AJ7" s="18">
        <f t="shared" si="18"/>
        <v>0</v>
      </c>
      <c r="AK7" s="5">
        <v>19978</v>
      </c>
      <c r="AL7" s="18">
        <f t="shared" si="19"/>
        <v>0.0005235448013544763</v>
      </c>
      <c r="AM7" s="5">
        <v>636895</v>
      </c>
      <c r="AN7" s="18">
        <f t="shared" si="20"/>
        <v>0.016690512877097767</v>
      </c>
      <c r="AO7" s="117">
        <f t="shared" si="21"/>
        <v>12873983</v>
      </c>
      <c r="AP7" s="31">
        <f t="shared" si="22"/>
        <v>0.33737645772228975</v>
      </c>
      <c r="AQ7" s="5">
        <v>64733</v>
      </c>
      <c r="AR7" s="18">
        <f t="shared" si="23"/>
        <v>0.0016963973183541552</v>
      </c>
      <c r="AS7" s="5">
        <v>407006</v>
      </c>
      <c r="AT7" s="18">
        <f t="shared" si="24"/>
        <v>0.010666026400044047</v>
      </c>
      <c r="AU7" s="120">
        <f t="shared" si="25"/>
        <v>38159103</v>
      </c>
    </row>
    <row r="8" spans="1:47" ht="12.75">
      <c r="A8" s="13">
        <v>5</v>
      </c>
      <c r="B8" s="106" t="s">
        <v>51</v>
      </c>
      <c r="C8" s="8">
        <v>14694754</v>
      </c>
      <c r="D8" s="19">
        <f>C8/$AU8</f>
        <v>0.3297933573815329</v>
      </c>
      <c r="E8" s="8">
        <v>5125574</v>
      </c>
      <c r="F8" s="19">
        <f t="shared" si="1"/>
        <v>0.1150329061628043</v>
      </c>
      <c r="G8" s="8">
        <v>1235790</v>
      </c>
      <c r="H8" s="19">
        <f t="shared" si="2"/>
        <v>0.02773475031419543</v>
      </c>
      <c r="I8" s="8">
        <v>361070</v>
      </c>
      <c r="J8" s="19">
        <f t="shared" si="3"/>
        <v>0.008103469275480902</v>
      </c>
      <c r="K8" s="8">
        <v>82810</v>
      </c>
      <c r="L8" s="19">
        <f t="shared" si="4"/>
        <v>0.001858499157234258</v>
      </c>
      <c r="M8" s="8">
        <v>4634599</v>
      </c>
      <c r="N8" s="19">
        <f t="shared" si="5"/>
        <v>0.1040139878712563</v>
      </c>
      <c r="O8" s="9">
        <f t="shared" si="6"/>
        <v>26134597</v>
      </c>
      <c r="P8" s="24">
        <f t="shared" si="7"/>
        <v>0.5865369701625041</v>
      </c>
      <c r="Q8" s="8">
        <v>1183354</v>
      </c>
      <c r="R8" s="19">
        <f t="shared" si="8"/>
        <v>0.0265579327582392</v>
      </c>
      <c r="S8" s="8">
        <v>1704903</v>
      </c>
      <c r="T8" s="19">
        <f t="shared" si="9"/>
        <v>0.038263021237364546</v>
      </c>
      <c r="U8" s="10">
        <f t="shared" si="10"/>
        <v>29022854</v>
      </c>
      <c r="V8" s="28">
        <f t="shared" si="11"/>
        <v>0.6513579241581079</v>
      </c>
      <c r="W8" s="8">
        <v>2259361</v>
      </c>
      <c r="X8" s="19">
        <f t="shared" si="12"/>
        <v>0.05070668414911182</v>
      </c>
      <c r="Y8" s="8">
        <v>1277172</v>
      </c>
      <c r="Z8" s="19">
        <f t="shared" si="13"/>
        <v>0.028663483705388137</v>
      </c>
      <c r="AA8" s="8">
        <v>512554</v>
      </c>
      <c r="AB8" s="19">
        <f t="shared" si="14"/>
        <v>0.011503214310313342</v>
      </c>
      <c r="AC8" s="8">
        <v>3511931</v>
      </c>
      <c r="AD8" s="19">
        <f t="shared" si="15"/>
        <v>0.07881802685382036</v>
      </c>
      <c r="AE8" s="8">
        <v>3799634</v>
      </c>
      <c r="AF8" s="19">
        <f t="shared" si="16"/>
        <v>0.0852749255741895</v>
      </c>
      <c r="AG8" s="8">
        <v>3819601</v>
      </c>
      <c r="AH8" s="19">
        <f t="shared" si="17"/>
        <v>0.08572304358738231</v>
      </c>
      <c r="AI8" s="8">
        <v>19251</v>
      </c>
      <c r="AJ8" s="19">
        <f t="shared" si="18"/>
        <v>0.0004320488742412353</v>
      </c>
      <c r="AK8" s="8">
        <v>27156</v>
      </c>
      <c r="AL8" s="19">
        <f t="shared" si="19"/>
        <v>0.0006094602477219359</v>
      </c>
      <c r="AM8" s="8">
        <v>36661</v>
      </c>
      <c r="AN8" s="19">
        <f t="shared" si="20"/>
        <v>0.0008227803115972121</v>
      </c>
      <c r="AO8" s="118">
        <f t="shared" si="21"/>
        <v>15263321</v>
      </c>
      <c r="AP8" s="32">
        <f t="shared" si="22"/>
        <v>0.3425536676137659</v>
      </c>
      <c r="AQ8" s="8">
        <v>30202</v>
      </c>
      <c r="AR8" s="19">
        <f t="shared" si="23"/>
        <v>0.0006778214170606094</v>
      </c>
      <c r="AS8" s="8">
        <v>241082</v>
      </c>
      <c r="AT8" s="19">
        <f t="shared" si="24"/>
        <v>0.0054105868110656844</v>
      </c>
      <c r="AU8" s="122">
        <f t="shared" si="25"/>
        <v>44557459</v>
      </c>
    </row>
    <row r="9" spans="1:47" ht="12.75">
      <c r="A9" s="14">
        <v>6</v>
      </c>
      <c r="B9" s="105" t="s">
        <v>52</v>
      </c>
      <c r="C9" s="4">
        <v>18710182</v>
      </c>
      <c r="D9" s="20">
        <f>C9/$AU9</f>
        <v>0.3651087019114708</v>
      </c>
      <c r="E9" s="4">
        <v>5309344</v>
      </c>
      <c r="F9" s="20">
        <f t="shared" si="1"/>
        <v>0.10360603097508385</v>
      </c>
      <c r="G9" s="4">
        <v>1528694</v>
      </c>
      <c r="H9" s="20">
        <f t="shared" si="2"/>
        <v>0.029830788495796245</v>
      </c>
      <c r="I9" s="4">
        <v>874230</v>
      </c>
      <c r="J9" s="20">
        <f t="shared" si="3"/>
        <v>0.017059640599544415</v>
      </c>
      <c r="K9" s="4">
        <v>69883</v>
      </c>
      <c r="L9" s="20">
        <f t="shared" si="4"/>
        <v>0.001363690177662586</v>
      </c>
      <c r="M9" s="4">
        <v>1727175</v>
      </c>
      <c r="N9" s="20">
        <f t="shared" si="5"/>
        <v>0.03370392774500775</v>
      </c>
      <c r="O9" s="6">
        <f t="shared" si="6"/>
        <v>28219508</v>
      </c>
      <c r="P9" s="25">
        <f t="shared" si="7"/>
        <v>0.5506727799045656</v>
      </c>
      <c r="Q9" s="4">
        <v>2154630</v>
      </c>
      <c r="R9" s="20">
        <f t="shared" si="8"/>
        <v>0.04204524372876289</v>
      </c>
      <c r="S9" s="4">
        <v>2847960</v>
      </c>
      <c r="T9" s="20">
        <f t="shared" si="9"/>
        <v>0.055574819031465994</v>
      </c>
      <c r="U9" s="7">
        <f t="shared" si="10"/>
        <v>33222098</v>
      </c>
      <c r="V9" s="29">
        <f t="shared" si="11"/>
        <v>0.6482928426647946</v>
      </c>
      <c r="W9" s="4">
        <v>3066526</v>
      </c>
      <c r="X9" s="20">
        <f t="shared" si="12"/>
        <v>0.05983989504953907</v>
      </c>
      <c r="Y9" s="4">
        <v>1162738</v>
      </c>
      <c r="Z9" s="20">
        <f t="shared" si="13"/>
        <v>0.022689558115636704</v>
      </c>
      <c r="AA9" s="4">
        <v>492131</v>
      </c>
      <c r="AB9" s="20">
        <f t="shared" si="14"/>
        <v>0.0096033972614694</v>
      </c>
      <c r="AC9" s="4">
        <v>4424649</v>
      </c>
      <c r="AD9" s="20">
        <f t="shared" si="15"/>
        <v>0.08634217736652094</v>
      </c>
      <c r="AE9" s="4">
        <v>2724658</v>
      </c>
      <c r="AF9" s="20">
        <f t="shared" si="16"/>
        <v>0.05316871559735252</v>
      </c>
      <c r="AG9" s="4">
        <v>2835231</v>
      </c>
      <c r="AH9" s="20">
        <f t="shared" si="17"/>
        <v>0.05532642654300003</v>
      </c>
      <c r="AI9" s="4">
        <v>2110</v>
      </c>
      <c r="AJ9" s="20">
        <f t="shared" si="18"/>
        <v>4.117433817764058E-05</v>
      </c>
      <c r="AK9" s="4">
        <v>3000</v>
      </c>
      <c r="AL9" s="20">
        <f t="shared" si="19"/>
        <v>5.854171304877807E-05</v>
      </c>
      <c r="AM9" s="4">
        <v>365581</v>
      </c>
      <c r="AN9" s="20">
        <f t="shared" si="20"/>
        <v>0.007133912666028445</v>
      </c>
      <c r="AO9" s="119">
        <f t="shared" si="21"/>
        <v>15076624</v>
      </c>
      <c r="AP9" s="33">
        <f t="shared" si="22"/>
        <v>0.2942037986507735</v>
      </c>
      <c r="AQ9" s="4">
        <v>1096272</v>
      </c>
      <c r="AR9" s="20">
        <f t="shared" si="23"/>
        <v>0.021392546949136677</v>
      </c>
      <c r="AS9" s="4">
        <v>1850517</v>
      </c>
      <c r="AT9" s="20">
        <f t="shared" si="24"/>
        <v>0.03611081173529521</v>
      </c>
      <c r="AU9" s="121">
        <f t="shared" si="25"/>
        <v>51245511</v>
      </c>
    </row>
    <row r="10" spans="1:47" ht="12.75">
      <c r="A10" s="12">
        <v>7</v>
      </c>
      <c r="B10" s="104" t="s">
        <v>53</v>
      </c>
      <c r="C10" s="5">
        <v>9114929</v>
      </c>
      <c r="D10" s="18">
        <f t="shared" si="0"/>
        <v>0.3326444395193139</v>
      </c>
      <c r="E10" s="5">
        <v>2645638</v>
      </c>
      <c r="F10" s="18">
        <f t="shared" si="1"/>
        <v>0.09655113821303475</v>
      </c>
      <c r="G10" s="5">
        <v>853063</v>
      </c>
      <c r="H10" s="18">
        <f t="shared" si="2"/>
        <v>0.03113207612584415</v>
      </c>
      <c r="I10" s="5">
        <v>336582</v>
      </c>
      <c r="J10" s="18">
        <f t="shared" si="3"/>
        <v>0.012283379359541881</v>
      </c>
      <c r="K10" s="5">
        <v>2912</v>
      </c>
      <c r="L10" s="18">
        <f t="shared" si="4"/>
        <v>0.00010627187637778002</v>
      </c>
      <c r="M10" s="5">
        <v>1858255</v>
      </c>
      <c r="N10" s="18">
        <f t="shared" si="5"/>
        <v>0.06781601841977734</v>
      </c>
      <c r="O10" s="6">
        <f t="shared" si="6"/>
        <v>14811379</v>
      </c>
      <c r="P10" s="23">
        <f t="shared" si="7"/>
        <v>0.5405333235138898</v>
      </c>
      <c r="Q10" s="5">
        <v>398538</v>
      </c>
      <c r="R10" s="18">
        <f t="shared" si="8"/>
        <v>0.014544430311760885</v>
      </c>
      <c r="S10" s="5">
        <v>1001256</v>
      </c>
      <c r="T10" s="18">
        <f t="shared" si="9"/>
        <v>0.03654030008740059</v>
      </c>
      <c r="U10" s="7">
        <f t="shared" si="10"/>
        <v>16211173</v>
      </c>
      <c r="V10" s="27">
        <f t="shared" si="11"/>
        <v>0.5916180539130513</v>
      </c>
      <c r="W10" s="5">
        <v>1298798</v>
      </c>
      <c r="X10" s="18">
        <f t="shared" si="12"/>
        <v>0.04739893560978981</v>
      </c>
      <c r="Y10" s="5">
        <v>991225</v>
      </c>
      <c r="Z10" s="18">
        <f t="shared" si="13"/>
        <v>0.03617422412862809</v>
      </c>
      <c r="AA10" s="5">
        <v>377381</v>
      </c>
      <c r="AB10" s="18">
        <f t="shared" si="14"/>
        <v>0.013772316957185097</v>
      </c>
      <c r="AC10" s="5">
        <v>2195404</v>
      </c>
      <c r="AD10" s="18">
        <f t="shared" si="15"/>
        <v>0.08012009013986393</v>
      </c>
      <c r="AE10" s="5">
        <v>2859403</v>
      </c>
      <c r="AF10" s="18">
        <f t="shared" si="16"/>
        <v>0.10435237710516941</v>
      </c>
      <c r="AG10" s="5">
        <v>1865646</v>
      </c>
      <c r="AH10" s="18">
        <f t="shared" si="17"/>
        <v>0.06808574899611944</v>
      </c>
      <c r="AI10" s="5">
        <v>0</v>
      </c>
      <c r="AJ10" s="18">
        <f t="shared" si="18"/>
        <v>0</v>
      </c>
      <c r="AK10" s="5">
        <v>13750</v>
      </c>
      <c r="AL10" s="18">
        <f t="shared" si="19"/>
        <v>0.0005017988668250258</v>
      </c>
      <c r="AM10" s="5">
        <v>205913</v>
      </c>
      <c r="AN10" s="18">
        <f t="shared" si="20"/>
        <v>0.007514684368330295</v>
      </c>
      <c r="AO10" s="117">
        <f t="shared" si="21"/>
        <v>9807520</v>
      </c>
      <c r="AP10" s="31">
        <f t="shared" si="22"/>
        <v>0.35792017617191113</v>
      </c>
      <c r="AQ10" s="5">
        <v>159793</v>
      </c>
      <c r="AR10" s="18">
        <f t="shared" si="23"/>
        <v>0.005831559732841553</v>
      </c>
      <c r="AS10" s="5">
        <v>1222931</v>
      </c>
      <c r="AT10" s="18">
        <f t="shared" si="24"/>
        <v>0.04463021018219605</v>
      </c>
      <c r="AU10" s="120">
        <f t="shared" si="25"/>
        <v>27401417</v>
      </c>
    </row>
    <row r="11" spans="1:47" ht="12.75">
      <c r="A11" s="12">
        <v>8</v>
      </c>
      <c r="B11" s="104" t="s">
        <v>54</v>
      </c>
      <c r="C11" s="5">
        <v>54185782</v>
      </c>
      <c r="D11" s="18">
        <f t="shared" si="0"/>
        <v>0.3065408815513314</v>
      </c>
      <c r="E11" s="5">
        <v>18989891</v>
      </c>
      <c r="F11" s="18">
        <f t="shared" si="1"/>
        <v>0.10742998832615712</v>
      </c>
      <c r="G11" s="5">
        <v>3297520</v>
      </c>
      <c r="H11" s="18">
        <f t="shared" si="2"/>
        <v>0.0186547956017899</v>
      </c>
      <c r="I11" s="5">
        <v>8479918</v>
      </c>
      <c r="J11" s="18">
        <f t="shared" si="3"/>
        <v>0.04797276044116155</v>
      </c>
      <c r="K11" s="5">
        <v>874375</v>
      </c>
      <c r="L11" s="18">
        <f t="shared" si="4"/>
        <v>0.0049465316068788194</v>
      </c>
      <c r="M11" s="5">
        <v>4895427</v>
      </c>
      <c r="N11" s="18">
        <f t="shared" si="5"/>
        <v>0.027694506801621683</v>
      </c>
      <c r="O11" s="6">
        <f t="shared" si="6"/>
        <v>90722913</v>
      </c>
      <c r="P11" s="23">
        <f t="shared" si="7"/>
        <v>0.5132394643289405</v>
      </c>
      <c r="Q11" s="5">
        <v>6779508</v>
      </c>
      <c r="R11" s="18">
        <f t="shared" si="8"/>
        <v>0.038353167234982485</v>
      </c>
      <c r="S11" s="5">
        <v>9716792</v>
      </c>
      <c r="T11" s="18">
        <f t="shared" si="9"/>
        <v>0.054970028586667344</v>
      </c>
      <c r="U11" s="7">
        <f t="shared" si="10"/>
        <v>107219213</v>
      </c>
      <c r="V11" s="27">
        <f t="shared" si="11"/>
        <v>0.6065626601505903</v>
      </c>
      <c r="W11" s="5">
        <v>9390514</v>
      </c>
      <c r="X11" s="18">
        <f t="shared" si="12"/>
        <v>0.05312420220824938</v>
      </c>
      <c r="Y11" s="5">
        <v>1658295</v>
      </c>
      <c r="Z11" s="18">
        <f t="shared" si="13"/>
        <v>0.009381339392170536</v>
      </c>
      <c r="AA11" s="5">
        <v>1631736</v>
      </c>
      <c r="AB11" s="18">
        <f t="shared" si="14"/>
        <v>0.009231089290158133</v>
      </c>
      <c r="AC11" s="5">
        <v>16211910</v>
      </c>
      <c r="AD11" s="18">
        <f t="shared" si="15"/>
        <v>0.0917143390683343</v>
      </c>
      <c r="AE11" s="5">
        <v>10310482</v>
      </c>
      <c r="AF11" s="18">
        <f t="shared" si="16"/>
        <v>0.05832866343977715</v>
      </c>
      <c r="AG11" s="5">
        <v>9495340</v>
      </c>
      <c r="AH11" s="18">
        <f t="shared" si="17"/>
        <v>0.05371722593630963</v>
      </c>
      <c r="AI11" s="5">
        <v>0</v>
      </c>
      <c r="AJ11" s="18">
        <f t="shared" si="18"/>
        <v>0</v>
      </c>
      <c r="AK11" s="5">
        <v>45120</v>
      </c>
      <c r="AL11" s="18">
        <f t="shared" si="19"/>
        <v>0.000255253759659611</v>
      </c>
      <c r="AM11" s="5">
        <v>1151441</v>
      </c>
      <c r="AN11" s="18">
        <f t="shared" si="20"/>
        <v>0.006513954882008469</v>
      </c>
      <c r="AO11" s="117">
        <f t="shared" si="21"/>
        <v>49894838</v>
      </c>
      <c r="AP11" s="31">
        <f t="shared" si="22"/>
        <v>0.2822660679766672</v>
      </c>
      <c r="AQ11" s="5">
        <v>12591197</v>
      </c>
      <c r="AR11" s="18">
        <f t="shared" si="23"/>
        <v>0.07123116961136557</v>
      </c>
      <c r="AS11" s="5">
        <v>7060023</v>
      </c>
      <c r="AT11" s="18">
        <f t="shared" si="24"/>
        <v>0.0399401022613769</v>
      </c>
      <c r="AU11" s="120">
        <f t="shared" si="25"/>
        <v>176765271</v>
      </c>
    </row>
    <row r="12" spans="1:47" ht="12.75">
      <c r="A12" s="12">
        <v>9</v>
      </c>
      <c r="B12" s="104" t="s">
        <v>55</v>
      </c>
      <c r="C12" s="5">
        <v>138266154</v>
      </c>
      <c r="D12" s="18">
        <f t="shared" si="0"/>
        <v>0.3219385830598256</v>
      </c>
      <c r="E12" s="5">
        <v>55825558</v>
      </c>
      <c r="F12" s="18">
        <f t="shared" si="1"/>
        <v>0.12998409604308594</v>
      </c>
      <c r="G12" s="5">
        <v>4020391</v>
      </c>
      <c r="H12" s="18">
        <f t="shared" si="2"/>
        <v>0.009361068811435048</v>
      </c>
      <c r="I12" s="5">
        <v>13954799</v>
      </c>
      <c r="J12" s="18">
        <f t="shared" si="3"/>
        <v>0.03249232069436654</v>
      </c>
      <c r="K12" s="5">
        <v>516686</v>
      </c>
      <c r="L12" s="18">
        <f t="shared" si="4"/>
        <v>0.0012030504495471035</v>
      </c>
      <c r="M12" s="5">
        <v>11490340</v>
      </c>
      <c r="N12" s="18">
        <f t="shared" si="5"/>
        <v>0.026754080239156982</v>
      </c>
      <c r="O12" s="6">
        <f t="shared" si="6"/>
        <v>224073928</v>
      </c>
      <c r="P12" s="23">
        <f t="shared" si="7"/>
        <v>0.5217331992974172</v>
      </c>
      <c r="Q12" s="5">
        <v>16101897</v>
      </c>
      <c r="R12" s="18">
        <f t="shared" si="8"/>
        <v>0.037491618554424073</v>
      </c>
      <c r="S12" s="5">
        <v>27152509</v>
      </c>
      <c r="T12" s="18">
        <f t="shared" si="9"/>
        <v>0.0632218371676062</v>
      </c>
      <c r="U12" s="7">
        <f t="shared" si="10"/>
        <v>267328334</v>
      </c>
      <c r="V12" s="27">
        <f t="shared" si="11"/>
        <v>0.6224466550194475</v>
      </c>
      <c r="W12" s="5">
        <v>23344007</v>
      </c>
      <c r="X12" s="18">
        <f t="shared" si="12"/>
        <v>0.05435413019818755</v>
      </c>
      <c r="Y12" s="5">
        <v>5677348</v>
      </c>
      <c r="Z12" s="18">
        <f t="shared" si="13"/>
        <v>0.013219123536607048</v>
      </c>
      <c r="AA12" s="5">
        <v>4019680</v>
      </c>
      <c r="AB12" s="18">
        <f t="shared" si="14"/>
        <v>0.00935941332073155</v>
      </c>
      <c r="AC12" s="5">
        <v>38218520</v>
      </c>
      <c r="AD12" s="18">
        <f t="shared" si="15"/>
        <v>0.08898791077564511</v>
      </c>
      <c r="AE12" s="5">
        <v>20562970</v>
      </c>
      <c r="AF12" s="18">
        <f t="shared" si="16"/>
        <v>0.047878770283157665</v>
      </c>
      <c r="AG12" s="5">
        <v>21985185</v>
      </c>
      <c r="AH12" s="18">
        <f t="shared" si="17"/>
        <v>0.0511902522956423</v>
      </c>
      <c r="AI12" s="5">
        <v>0</v>
      </c>
      <c r="AJ12" s="18">
        <f t="shared" si="18"/>
        <v>0</v>
      </c>
      <c r="AK12" s="5">
        <v>895656</v>
      </c>
      <c r="AL12" s="18">
        <f t="shared" si="19"/>
        <v>0.002085443293295271</v>
      </c>
      <c r="AM12" s="5">
        <v>5318381</v>
      </c>
      <c r="AN12" s="18">
        <f t="shared" si="20"/>
        <v>0.012383305630330169</v>
      </c>
      <c r="AO12" s="117">
        <f t="shared" si="21"/>
        <v>120021747</v>
      </c>
      <c r="AP12" s="31">
        <f t="shared" si="22"/>
        <v>0.27945834933359665</v>
      </c>
      <c r="AQ12" s="5">
        <v>34100010</v>
      </c>
      <c r="AR12" s="18">
        <f t="shared" si="23"/>
        <v>0.07939838191872961</v>
      </c>
      <c r="AS12" s="5">
        <v>8029820</v>
      </c>
      <c r="AT12" s="18">
        <f t="shared" si="24"/>
        <v>0.01869661372822628</v>
      </c>
      <c r="AU12" s="120">
        <f t="shared" si="25"/>
        <v>429479911</v>
      </c>
    </row>
    <row r="13" spans="1:47" ht="12.75">
      <c r="A13" s="13">
        <v>10</v>
      </c>
      <c r="B13" s="106" t="s">
        <v>56</v>
      </c>
      <c r="C13" s="8">
        <v>99089248</v>
      </c>
      <c r="D13" s="19">
        <f t="shared" si="0"/>
        <v>0.31539327102060544</v>
      </c>
      <c r="E13" s="8">
        <v>34903569</v>
      </c>
      <c r="F13" s="19">
        <f t="shared" si="1"/>
        <v>0.11109531073647265</v>
      </c>
      <c r="G13" s="8">
        <v>5614321</v>
      </c>
      <c r="H13" s="19">
        <f t="shared" si="2"/>
        <v>0.017869941497080252</v>
      </c>
      <c r="I13" s="8">
        <v>2752007</v>
      </c>
      <c r="J13" s="19">
        <f t="shared" si="3"/>
        <v>0.008759421502538835</v>
      </c>
      <c r="K13" s="8">
        <v>473751</v>
      </c>
      <c r="L13" s="19">
        <f t="shared" si="4"/>
        <v>0.0015079121151397054</v>
      </c>
      <c r="M13" s="8">
        <v>13143381</v>
      </c>
      <c r="N13" s="19">
        <f t="shared" si="5"/>
        <v>0.0418343464051728</v>
      </c>
      <c r="O13" s="9">
        <f t="shared" si="6"/>
        <v>155976277</v>
      </c>
      <c r="P13" s="24">
        <f t="shared" si="7"/>
        <v>0.4964602032770096</v>
      </c>
      <c r="Q13" s="8">
        <v>14594849</v>
      </c>
      <c r="R13" s="19">
        <f t="shared" si="8"/>
        <v>0.046454254715524855</v>
      </c>
      <c r="S13" s="8">
        <v>24266301</v>
      </c>
      <c r="T13" s="19">
        <f t="shared" si="9"/>
        <v>0.07723772460116549</v>
      </c>
      <c r="U13" s="10">
        <f t="shared" si="10"/>
        <v>194837427</v>
      </c>
      <c r="V13" s="28">
        <f t="shared" si="11"/>
        <v>0.6201521825937</v>
      </c>
      <c r="W13" s="8">
        <v>14127767</v>
      </c>
      <c r="X13" s="19">
        <f t="shared" si="12"/>
        <v>0.044967569502061065</v>
      </c>
      <c r="Y13" s="8">
        <v>4349914</v>
      </c>
      <c r="Z13" s="19">
        <f t="shared" si="13"/>
        <v>0.013845433614738157</v>
      </c>
      <c r="AA13" s="8">
        <v>3702851</v>
      </c>
      <c r="AB13" s="19">
        <f t="shared" si="14"/>
        <v>0.01178588305556542</v>
      </c>
      <c r="AC13" s="8">
        <v>32784629</v>
      </c>
      <c r="AD13" s="19">
        <f t="shared" si="15"/>
        <v>0.10435089162758607</v>
      </c>
      <c r="AE13" s="8">
        <v>13788879</v>
      </c>
      <c r="AF13" s="19">
        <f t="shared" si="16"/>
        <v>0.04388891569262222</v>
      </c>
      <c r="AG13" s="8">
        <v>14843078</v>
      </c>
      <c r="AH13" s="19">
        <f t="shared" si="17"/>
        <v>0.04724434806926767</v>
      </c>
      <c r="AI13" s="8">
        <v>33311</v>
      </c>
      <c r="AJ13" s="19">
        <f t="shared" si="18"/>
        <v>0.0001060262890577935</v>
      </c>
      <c r="AK13" s="8">
        <v>134437</v>
      </c>
      <c r="AL13" s="19">
        <f t="shared" si="19"/>
        <v>0.00042790238125731996</v>
      </c>
      <c r="AM13" s="8">
        <v>2445280</v>
      </c>
      <c r="AN13" s="19">
        <f t="shared" si="20"/>
        <v>0.007783133622744478</v>
      </c>
      <c r="AO13" s="118">
        <f t="shared" si="21"/>
        <v>86210146</v>
      </c>
      <c r="AP13" s="32">
        <f t="shared" si="22"/>
        <v>0.2744001038549002</v>
      </c>
      <c r="AQ13" s="8">
        <v>7968559</v>
      </c>
      <c r="AR13" s="19">
        <f t="shared" si="23"/>
        <v>0.025363295605298007</v>
      </c>
      <c r="AS13" s="8">
        <v>25160666</v>
      </c>
      <c r="AT13" s="19">
        <f t="shared" si="24"/>
        <v>0.0800844179461018</v>
      </c>
      <c r="AU13" s="122">
        <f t="shared" si="25"/>
        <v>314176798</v>
      </c>
    </row>
    <row r="14" spans="1:47" ht="12.75">
      <c r="A14" s="12">
        <v>11</v>
      </c>
      <c r="B14" s="105" t="s">
        <v>57</v>
      </c>
      <c r="C14" s="5">
        <v>5527161</v>
      </c>
      <c r="D14" s="18">
        <f t="shared" si="0"/>
        <v>0.35903371232902875</v>
      </c>
      <c r="E14" s="5">
        <v>1810486</v>
      </c>
      <c r="F14" s="18">
        <f t="shared" si="1"/>
        <v>0.11760567671173934</v>
      </c>
      <c r="G14" s="5">
        <v>347774</v>
      </c>
      <c r="H14" s="18">
        <f t="shared" si="2"/>
        <v>0.022590727911040703</v>
      </c>
      <c r="I14" s="5">
        <v>363542</v>
      </c>
      <c r="J14" s="18">
        <f t="shared" si="3"/>
        <v>0.02361498676219487</v>
      </c>
      <c r="K14" s="5">
        <v>46015</v>
      </c>
      <c r="L14" s="18">
        <f t="shared" si="4"/>
        <v>0.0029890456009550397</v>
      </c>
      <c r="M14" s="5">
        <v>717199</v>
      </c>
      <c r="N14" s="18">
        <f t="shared" si="5"/>
        <v>0.04658786300031193</v>
      </c>
      <c r="O14" s="6">
        <f t="shared" si="6"/>
        <v>8812177</v>
      </c>
      <c r="P14" s="23">
        <f t="shared" si="7"/>
        <v>0.5724220123152706</v>
      </c>
      <c r="Q14" s="5">
        <v>408132</v>
      </c>
      <c r="R14" s="18">
        <f t="shared" si="8"/>
        <v>0.02651146711309317</v>
      </c>
      <c r="S14" s="5">
        <v>764159</v>
      </c>
      <c r="T14" s="18">
        <f t="shared" si="9"/>
        <v>0.04963829397762039</v>
      </c>
      <c r="U14" s="7">
        <f t="shared" si="10"/>
        <v>9984468</v>
      </c>
      <c r="V14" s="27">
        <f t="shared" si="11"/>
        <v>0.6485717734059842</v>
      </c>
      <c r="W14" s="5">
        <v>859368</v>
      </c>
      <c r="X14" s="18">
        <f t="shared" si="12"/>
        <v>0.055822886884744766</v>
      </c>
      <c r="Y14" s="5">
        <v>436614</v>
      </c>
      <c r="Z14" s="18">
        <f t="shared" si="13"/>
        <v>0.028361602868964112</v>
      </c>
      <c r="AA14" s="5">
        <v>268133</v>
      </c>
      <c r="AB14" s="18">
        <f t="shared" si="14"/>
        <v>0.01741740224102744</v>
      </c>
      <c r="AC14" s="5">
        <v>1219129</v>
      </c>
      <c r="AD14" s="18">
        <f t="shared" si="15"/>
        <v>0.07919226718345575</v>
      </c>
      <c r="AE14" s="5">
        <v>1238883</v>
      </c>
      <c r="AF14" s="18">
        <f t="shared" si="16"/>
        <v>0.08047544890248794</v>
      </c>
      <c r="AG14" s="5">
        <v>1193119</v>
      </c>
      <c r="AH14" s="18">
        <f t="shared" si="17"/>
        <v>0.07750270777715693</v>
      </c>
      <c r="AI14" s="5">
        <v>0</v>
      </c>
      <c r="AJ14" s="18">
        <f t="shared" si="18"/>
        <v>0</v>
      </c>
      <c r="AK14" s="5">
        <v>0</v>
      </c>
      <c r="AL14" s="18">
        <f t="shared" si="19"/>
        <v>0</v>
      </c>
      <c r="AM14" s="5">
        <v>50035</v>
      </c>
      <c r="AN14" s="18">
        <f t="shared" si="20"/>
        <v>0.0032501770432203717</v>
      </c>
      <c r="AO14" s="119">
        <f t="shared" si="21"/>
        <v>5265281</v>
      </c>
      <c r="AP14" s="31">
        <f t="shared" si="22"/>
        <v>0.3420224929010573</v>
      </c>
      <c r="AQ14" s="5">
        <v>132070</v>
      </c>
      <c r="AR14" s="18">
        <f t="shared" si="23"/>
        <v>0.008579012333328959</v>
      </c>
      <c r="AS14" s="5">
        <v>12727</v>
      </c>
      <c r="AT14" s="18">
        <f t="shared" si="24"/>
        <v>0.0008267213596295727</v>
      </c>
      <c r="AU14" s="121">
        <f t="shared" si="25"/>
        <v>15394546</v>
      </c>
    </row>
    <row r="15" spans="1:47" ht="12.75">
      <c r="A15" s="12">
        <v>12</v>
      </c>
      <c r="B15" s="104" t="s">
        <v>58</v>
      </c>
      <c r="C15" s="5">
        <v>6992920</v>
      </c>
      <c r="D15" s="18">
        <f t="shared" si="0"/>
        <v>0.24162751764293236</v>
      </c>
      <c r="E15" s="5">
        <v>1684174</v>
      </c>
      <c r="F15" s="18">
        <f t="shared" si="1"/>
        <v>0.058193541882184834</v>
      </c>
      <c r="G15" s="5">
        <v>965400</v>
      </c>
      <c r="H15" s="18">
        <f t="shared" si="2"/>
        <v>0.033357625360005104</v>
      </c>
      <c r="I15" s="5">
        <v>233111</v>
      </c>
      <c r="J15" s="18">
        <f t="shared" si="3"/>
        <v>0.008054722814684225</v>
      </c>
      <c r="K15" s="5">
        <v>0</v>
      </c>
      <c r="L15" s="18">
        <f t="shared" si="4"/>
        <v>0</v>
      </c>
      <c r="M15" s="5">
        <v>433321</v>
      </c>
      <c r="N15" s="18">
        <f t="shared" si="5"/>
        <v>0.014972611952167777</v>
      </c>
      <c r="O15" s="6">
        <f t="shared" si="6"/>
        <v>10308926</v>
      </c>
      <c r="P15" s="23">
        <f t="shared" si="7"/>
        <v>0.3562060196519743</v>
      </c>
      <c r="Q15" s="5">
        <v>681024</v>
      </c>
      <c r="R15" s="18">
        <f t="shared" si="8"/>
        <v>0.023531534548552016</v>
      </c>
      <c r="S15" s="5">
        <v>901386</v>
      </c>
      <c r="T15" s="18">
        <f t="shared" si="9"/>
        <v>0.03114573906438115</v>
      </c>
      <c r="U15" s="7">
        <f t="shared" si="10"/>
        <v>11891336</v>
      </c>
      <c r="V15" s="27">
        <f t="shared" si="11"/>
        <v>0.41088329326490747</v>
      </c>
      <c r="W15" s="5">
        <v>1209277</v>
      </c>
      <c r="X15" s="18">
        <f t="shared" si="12"/>
        <v>0.04178434754761849</v>
      </c>
      <c r="Y15" s="5">
        <v>890529</v>
      </c>
      <c r="Z15" s="18">
        <f t="shared" si="13"/>
        <v>0.030770595353449334</v>
      </c>
      <c r="AA15" s="5">
        <v>260854</v>
      </c>
      <c r="AB15" s="18">
        <f t="shared" si="14"/>
        <v>0.009013331267514784</v>
      </c>
      <c r="AC15" s="5">
        <v>3612642</v>
      </c>
      <c r="AD15" s="18">
        <f t="shared" si="15"/>
        <v>0.12482821462173148</v>
      </c>
      <c r="AE15" s="5">
        <v>1362832</v>
      </c>
      <c r="AF15" s="18">
        <f t="shared" si="16"/>
        <v>0.047090158778357656</v>
      </c>
      <c r="AG15" s="5">
        <v>1086264</v>
      </c>
      <c r="AH15" s="18">
        <f t="shared" si="17"/>
        <v>0.037533859078165095</v>
      </c>
      <c r="AI15" s="5">
        <v>0</v>
      </c>
      <c r="AJ15" s="18">
        <f t="shared" si="18"/>
        <v>0</v>
      </c>
      <c r="AK15" s="5">
        <v>14269</v>
      </c>
      <c r="AL15" s="18">
        <f t="shared" si="19"/>
        <v>0.0004930391094488428</v>
      </c>
      <c r="AM15" s="5">
        <v>4250</v>
      </c>
      <c r="AN15" s="18">
        <f t="shared" si="20"/>
        <v>0.00014685095067331851</v>
      </c>
      <c r="AO15" s="117">
        <f t="shared" si="21"/>
        <v>8440917</v>
      </c>
      <c r="AP15" s="31">
        <f t="shared" si="22"/>
        <v>0.291660396706959</v>
      </c>
      <c r="AQ15" s="5">
        <v>7199882</v>
      </c>
      <c r="AR15" s="18">
        <f t="shared" si="23"/>
        <v>0.24877870974957975</v>
      </c>
      <c r="AS15" s="5">
        <v>1408774</v>
      </c>
      <c r="AT15" s="18">
        <f t="shared" si="24"/>
        <v>0.04867760027855379</v>
      </c>
      <c r="AU15" s="120">
        <f t="shared" si="25"/>
        <v>28940909</v>
      </c>
    </row>
    <row r="16" spans="1:47" ht="12.75">
      <c r="A16" s="12">
        <v>13</v>
      </c>
      <c r="B16" s="104" t="s">
        <v>59</v>
      </c>
      <c r="C16" s="5">
        <v>5167151</v>
      </c>
      <c r="D16" s="18">
        <f t="shared" si="0"/>
        <v>0.3463104703612609</v>
      </c>
      <c r="E16" s="5">
        <v>1253878</v>
      </c>
      <c r="F16" s="18">
        <f t="shared" si="1"/>
        <v>0.08403684737597897</v>
      </c>
      <c r="G16" s="5">
        <v>704143</v>
      </c>
      <c r="H16" s="18">
        <f t="shared" si="2"/>
        <v>0.04719275545297386</v>
      </c>
      <c r="I16" s="5">
        <v>177652</v>
      </c>
      <c r="J16" s="18">
        <f t="shared" si="3"/>
        <v>0.011906512443824213</v>
      </c>
      <c r="K16" s="5">
        <v>8803</v>
      </c>
      <c r="L16" s="18">
        <f t="shared" si="4"/>
        <v>0.0005899907067918432</v>
      </c>
      <c r="M16" s="5">
        <v>688096</v>
      </c>
      <c r="N16" s="18">
        <f t="shared" si="5"/>
        <v>0.046117260636219494</v>
      </c>
      <c r="O16" s="6">
        <f t="shared" si="6"/>
        <v>7999723</v>
      </c>
      <c r="P16" s="23">
        <f t="shared" si="7"/>
        <v>0.5361538369770493</v>
      </c>
      <c r="Q16" s="5">
        <v>642740</v>
      </c>
      <c r="R16" s="18">
        <f t="shared" si="8"/>
        <v>0.043077431203383997</v>
      </c>
      <c r="S16" s="5">
        <v>1195744</v>
      </c>
      <c r="T16" s="18">
        <f t="shared" si="9"/>
        <v>0.08014061657413447</v>
      </c>
      <c r="U16" s="7">
        <f t="shared" si="10"/>
        <v>9838207</v>
      </c>
      <c r="V16" s="27">
        <f t="shared" si="11"/>
        <v>0.6593718847545678</v>
      </c>
      <c r="W16" s="5">
        <v>674442</v>
      </c>
      <c r="X16" s="18">
        <f t="shared" si="12"/>
        <v>0.04520214838919736</v>
      </c>
      <c r="Y16" s="5">
        <v>353996</v>
      </c>
      <c r="Z16" s="18">
        <f t="shared" si="13"/>
        <v>0.023725360699930177</v>
      </c>
      <c r="AA16" s="5">
        <v>374318</v>
      </c>
      <c r="AB16" s="18">
        <f t="shared" si="14"/>
        <v>0.02508737264397469</v>
      </c>
      <c r="AC16" s="5">
        <v>1191297</v>
      </c>
      <c r="AD16" s="18">
        <f t="shared" si="15"/>
        <v>0.07984257174020248</v>
      </c>
      <c r="AE16" s="5">
        <v>1153704</v>
      </c>
      <c r="AF16" s="18">
        <f t="shared" si="16"/>
        <v>0.0773230306019058</v>
      </c>
      <c r="AG16" s="5">
        <v>1055468</v>
      </c>
      <c r="AH16" s="18">
        <f t="shared" si="17"/>
        <v>0.07073910159220416</v>
      </c>
      <c r="AI16" s="5">
        <v>0</v>
      </c>
      <c r="AJ16" s="18">
        <f t="shared" si="18"/>
        <v>0</v>
      </c>
      <c r="AK16" s="5">
        <v>9959</v>
      </c>
      <c r="AL16" s="18">
        <f t="shared" si="19"/>
        <v>0.0006674676188731077</v>
      </c>
      <c r="AM16" s="5">
        <v>10549</v>
      </c>
      <c r="AN16" s="18">
        <f t="shared" si="20"/>
        <v>0.0007070103335166596</v>
      </c>
      <c r="AO16" s="117">
        <f t="shared" si="21"/>
        <v>4823733</v>
      </c>
      <c r="AP16" s="31">
        <f t="shared" si="22"/>
        <v>0.32329406361980445</v>
      </c>
      <c r="AQ16" s="5">
        <v>35260</v>
      </c>
      <c r="AR16" s="18">
        <f t="shared" si="23"/>
        <v>0.002363179861579052</v>
      </c>
      <c r="AS16" s="5">
        <v>223374</v>
      </c>
      <c r="AT16" s="18">
        <f t="shared" si="24"/>
        <v>0.014970871764048755</v>
      </c>
      <c r="AU16" s="120">
        <f t="shared" si="25"/>
        <v>14920574</v>
      </c>
    </row>
    <row r="17" spans="1:47" ht="12.75">
      <c r="A17" s="12">
        <v>14</v>
      </c>
      <c r="B17" s="104" t="s">
        <v>60</v>
      </c>
      <c r="C17" s="5">
        <v>8451711</v>
      </c>
      <c r="D17" s="18">
        <f t="shared" si="0"/>
        <v>0.3281910702726463</v>
      </c>
      <c r="E17" s="5">
        <v>2592795</v>
      </c>
      <c r="F17" s="18">
        <f t="shared" si="1"/>
        <v>0.10068164494119192</v>
      </c>
      <c r="G17" s="5">
        <v>418710</v>
      </c>
      <c r="H17" s="18">
        <f t="shared" si="2"/>
        <v>0.0162590608024647</v>
      </c>
      <c r="I17" s="5">
        <v>638677</v>
      </c>
      <c r="J17" s="18">
        <f t="shared" si="3"/>
        <v>0.02480066914125707</v>
      </c>
      <c r="K17" s="5">
        <v>61527</v>
      </c>
      <c r="L17" s="18">
        <f t="shared" si="4"/>
        <v>0.0023891744500805943</v>
      </c>
      <c r="M17" s="5">
        <v>1069574</v>
      </c>
      <c r="N17" s="18">
        <f t="shared" si="5"/>
        <v>0.04153296720578773</v>
      </c>
      <c r="O17" s="6">
        <f t="shared" si="6"/>
        <v>13232994</v>
      </c>
      <c r="P17" s="23">
        <f t="shared" si="7"/>
        <v>0.5138545868134283</v>
      </c>
      <c r="Q17" s="5">
        <v>729859</v>
      </c>
      <c r="R17" s="18">
        <f t="shared" si="8"/>
        <v>0.028341386301320926</v>
      </c>
      <c r="S17" s="5">
        <v>1474791</v>
      </c>
      <c r="T17" s="18">
        <f t="shared" si="9"/>
        <v>0.057268077045992974</v>
      </c>
      <c r="U17" s="7">
        <f t="shared" si="10"/>
        <v>15437644</v>
      </c>
      <c r="V17" s="27">
        <f t="shared" si="11"/>
        <v>0.5994640501607422</v>
      </c>
      <c r="W17" s="5">
        <v>1491489</v>
      </c>
      <c r="X17" s="18">
        <f t="shared" si="12"/>
        <v>0.057916482379707375</v>
      </c>
      <c r="Y17" s="5">
        <v>730070</v>
      </c>
      <c r="Z17" s="18">
        <f t="shared" si="13"/>
        <v>0.028349579709238862</v>
      </c>
      <c r="AA17" s="5">
        <v>284811</v>
      </c>
      <c r="AB17" s="18">
        <f t="shared" si="14"/>
        <v>0.01105958626784833</v>
      </c>
      <c r="AC17" s="5">
        <v>1857976</v>
      </c>
      <c r="AD17" s="18">
        <f t="shared" si="15"/>
        <v>0.07214765530682371</v>
      </c>
      <c r="AE17" s="5">
        <v>1567711</v>
      </c>
      <c r="AF17" s="18">
        <f t="shared" si="16"/>
        <v>0.06087628303525767</v>
      </c>
      <c r="AG17" s="5">
        <v>1729088</v>
      </c>
      <c r="AH17" s="18">
        <f t="shared" si="17"/>
        <v>0.06714276450242909</v>
      </c>
      <c r="AI17" s="5">
        <v>0</v>
      </c>
      <c r="AJ17" s="18">
        <f t="shared" si="18"/>
        <v>0</v>
      </c>
      <c r="AK17" s="5">
        <v>16424</v>
      </c>
      <c r="AL17" s="18">
        <f t="shared" si="19"/>
        <v>0.0006377655528162218</v>
      </c>
      <c r="AM17" s="5">
        <v>13787</v>
      </c>
      <c r="AN17" s="18">
        <f t="shared" si="20"/>
        <v>0.0005353673695005632</v>
      </c>
      <c r="AO17" s="117">
        <f t="shared" si="21"/>
        <v>7691356</v>
      </c>
      <c r="AP17" s="31">
        <f t="shared" si="22"/>
        <v>0.2986654841236218</v>
      </c>
      <c r="AQ17" s="5">
        <v>1187475</v>
      </c>
      <c r="AR17" s="18">
        <f t="shared" si="23"/>
        <v>0.04611121832869235</v>
      </c>
      <c r="AS17" s="5">
        <v>1435935</v>
      </c>
      <c r="AT17" s="18">
        <f t="shared" si="24"/>
        <v>0.05575924738694359</v>
      </c>
      <c r="AU17" s="120">
        <f t="shared" si="25"/>
        <v>25752410</v>
      </c>
    </row>
    <row r="18" spans="1:47" ht="12.75">
      <c r="A18" s="13">
        <v>15</v>
      </c>
      <c r="B18" s="106" t="s">
        <v>61</v>
      </c>
      <c r="C18" s="8">
        <v>12917188</v>
      </c>
      <c r="D18" s="19">
        <f t="shared" si="0"/>
        <v>0.3457990047976136</v>
      </c>
      <c r="E18" s="8">
        <v>2827822</v>
      </c>
      <c r="F18" s="19">
        <f t="shared" si="1"/>
        <v>0.07570208263166854</v>
      </c>
      <c r="G18" s="8">
        <v>802910</v>
      </c>
      <c r="H18" s="19">
        <f t="shared" si="2"/>
        <v>0.021494266317255113</v>
      </c>
      <c r="I18" s="8">
        <v>1441801</v>
      </c>
      <c r="J18" s="19">
        <f t="shared" si="3"/>
        <v>0.038597669315969085</v>
      </c>
      <c r="K18" s="8">
        <v>345856</v>
      </c>
      <c r="L18" s="19">
        <f t="shared" si="4"/>
        <v>0.009258722610779022</v>
      </c>
      <c r="M18" s="8">
        <v>2182429</v>
      </c>
      <c r="N18" s="19">
        <f t="shared" si="5"/>
        <v>0.05842461813217018</v>
      </c>
      <c r="O18" s="9">
        <f t="shared" si="6"/>
        <v>20518006</v>
      </c>
      <c r="P18" s="24">
        <f t="shared" si="7"/>
        <v>0.5492763638054555</v>
      </c>
      <c r="Q18" s="8">
        <v>1571228</v>
      </c>
      <c r="R18" s="19">
        <f t="shared" si="8"/>
        <v>0.04206248904251799</v>
      </c>
      <c r="S18" s="8">
        <v>1743707</v>
      </c>
      <c r="T18" s="19">
        <f t="shared" si="9"/>
        <v>0.04667983041344854</v>
      </c>
      <c r="U18" s="10">
        <f t="shared" si="10"/>
        <v>23832941</v>
      </c>
      <c r="V18" s="28">
        <f t="shared" si="11"/>
        <v>0.6380186832614221</v>
      </c>
      <c r="W18" s="8">
        <v>1889962</v>
      </c>
      <c r="X18" s="19">
        <f t="shared" si="12"/>
        <v>0.05059514336288265</v>
      </c>
      <c r="Y18" s="8">
        <v>924844</v>
      </c>
      <c r="Z18" s="19">
        <f t="shared" si="13"/>
        <v>0.024758495021752733</v>
      </c>
      <c r="AA18" s="8">
        <v>494243</v>
      </c>
      <c r="AB18" s="19">
        <f t="shared" si="14"/>
        <v>0.013231110171051698</v>
      </c>
      <c r="AC18" s="8">
        <v>2610371</v>
      </c>
      <c r="AD18" s="19">
        <f t="shared" si="15"/>
        <v>0.06988082034205521</v>
      </c>
      <c r="AE18" s="8">
        <v>1533477</v>
      </c>
      <c r="AF18" s="19">
        <f t="shared" si="16"/>
        <v>0.04105187758202715</v>
      </c>
      <c r="AG18" s="8">
        <v>2340199</v>
      </c>
      <c r="AH18" s="19">
        <f t="shared" si="17"/>
        <v>0.06264819287513432</v>
      </c>
      <c r="AI18" s="8">
        <v>0</v>
      </c>
      <c r="AJ18" s="19">
        <f t="shared" si="18"/>
        <v>0</v>
      </c>
      <c r="AK18" s="8">
        <v>28015</v>
      </c>
      <c r="AL18" s="19">
        <f t="shared" si="19"/>
        <v>0.0007499743070554632</v>
      </c>
      <c r="AM18" s="8">
        <v>503821</v>
      </c>
      <c r="AN18" s="19">
        <f t="shared" si="20"/>
        <v>0.013487517592539374</v>
      </c>
      <c r="AO18" s="118">
        <f t="shared" si="21"/>
        <v>10324932</v>
      </c>
      <c r="AP18" s="32">
        <f t="shared" si="22"/>
        <v>0.2764031312544986</v>
      </c>
      <c r="AQ18" s="8">
        <v>2661634</v>
      </c>
      <c r="AR18" s="19">
        <f t="shared" si="23"/>
        <v>0.07125315419544033</v>
      </c>
      <c r="AS18" s="8">
        <v>535106</v>
      </c>
      <c r="AT18" s="19">
        <f t="shared" si="24"/>
        <v>0.014325031288638969</v>
      </c>
      <c r="AU18" s="122">
        <f t="shared" si="25"/>
        <v>37354613</v>
      </c>
    </row>
    <row r="19" spans="1:47" ht="12.75">
      <c r="A19" s="12">
        <v>16</v>
      </c>
      <c r="B19" s="105" t="s">
        <v>62</v>
      </c>
      <c r="C19" s="5">
        <v>16172177</v>
      </c>
      <c r="D19" s="18">
        <f t="shared" si="0"/>
        <v>0.253004924687272</v>
      </c>
      <c r="E19" s="5">
        <v>5942922</v>
      </c>
      <c r="F19" s="18">
        <f t="shared" si="1"/>
        <v>0.09297378658620493</v>
      </c>
      <c r="G19" s="5">
        <v>1326505</v>
      </c>
      <c r="H19" s="18">
        <f t="shared" si="2"/>
        <v>0.020752450187893054</v>
      </c>
      <c r="I19" s="5">
        <v>3080390</v>
      </c>
      <c r="J19" s="18">
        <f t="shared" si="3"/>
        <v>0.0481910283295456</v>
      </c>
      <c r="K19" s="5">
        <v>117132</v>
      </c>
      <c r="L19" s="18">
        <f t="shared" si="4"/>
        <v>0.0018324665156997442</v>
      </c>
      <c r="M19" s="5">
        <v>2876214</v>
      </c>
      <c r="N19" s="18">
        <f t="shared" si="5"/>
        <v>0.044996805714807436</v>
      </c>
      <c r="O19" s="6">
        <f t="shared" si="6"/>
        <v>29515340</v>
      </c>
      <c r="P19" s="23">
        <f t="shared" si="7"/>
        <v>0.46175146202142275</v>
      </c>
      <c r="Q19" s="5">
        <v>1611725</v>
      </c>
      <c r="R19" s="18">
        <f t="shared" si="8"/>
        <v>0.025214562160777332</v>
      </c>
      <c r="S19" s="5">
        <v>2959503</v>
      </c>
      <c r="T19" s="18">
        <f t="shared" si="9"/>
        <v>0.04629981687850408</v>
      </c>
      <c r="U19" s="7">
        <f t="shared" si="10"/>
        <v>34086568</v>
      </c>
      <c r="V19" s="27">
        <f t="shared" si="11"/>
        <v>0.5332658410607042</v>
      </c>
      <c r="W19" s="5">
        <v>2927541</v>
      </c>
      <c r="X19" s="18">
        <f t="shared" si="12"/>
        <v>0.04579978874977073</v>
      </c>
      <c r="Y19" s="5">
        <v>1330760</v>
      </c>
      <c r="Z19" s="18">
        <f t="shared" si="13"/>
        <v>0.02081901735164252</v>
      </c>
      <c r="AA19" s="5">
        <v>795577</v>
      </c>
      <c r="AB19" s="18">
        <f t="shared" si="14"/>
        <v>0.012446370019814017</v>
      </c>
      <c r="AC19" s="5">
        <v>4616141</v>
      </c>
      <c r="AD19" s="18">
        <f t="shared" si="15"/>
        <v>0.07221701852823083</v>
      </c>
      <c r="AE19" s="5">
        <v>4003705</v>
      </c>
      <c r="AF19" s="18">
        <f t="shared" si="16"/>
        <v>0.06263578997404334</v>
      </c>
      <c r="AG19" s="5">
        <v>3031545</v>
      </c>
      <c r="AH19" s="18">
        <f t="shared" si="17"/>
        <v>0.04742687483639809</v>
      </c>
      <c r="AI19" s="5">
        <v>0</v>
      </c>
      <c r="AJ19" s="18">
        <f t="shared" si="18"/>
        <v>0</v>
      </c>
      <c r="AK19" s="5">
        <v>0</v>
      </c>
      <c r="AL19" s="18">
        <f t="shared" si="19"/>
        <v>0</v>
      </c>
      <c r="AM19" s="5">
        <v>180805</v>
      </c>
      <c r="AN19" s="18">
        <f t="shared" si="20"/>
        <v>0.0028285960145057907</v>
      </c>
      <c r="AO19" s="119">
        <f t="shared" si="21"/>
        <v>16886074</v>
      </c>
      <c r="AP19" s="31">
        <f t="shared" si="22"/>
        <v>0.26417345547440535</v>
      </c>
      <c r="AQ19" s="5">
        <v>9387324</v>
      </c>
      <c r="AR19" s="18">
        <f t="shared" si="23"/>
        <v>0.14685958493003268</v>
      </c>
      <c r="AS19" s="5">
        <v>3560438</v>
      </c>
      <c r="AT19" s="18">
        <f t="shared" si="24"/>
        <v>0.05570111853485782</v>
      </c>
      <c r="AU19" s="121">
        <f t="shared" si="25"/>
        <v>63920404</v>
      </c>
    </row>
    <row r="20" spans="1:47" ht="12.75">
      <c r="A20" s="12">
        <v>17</v>
      </c>
      <c r="B20" s="104" t="s">
        <v>63</v>
      </c>
      <c r="C20" s="5">
        <v>146775443</v>
      </c>
      <c r="D20" s="18">
        <f t="shared" si="0"/>
        <v>0.30704208942641903</v>
      </c>
      <c r="E20" s="5">
        <v>66617379</v>
      </c>
      <c r="F20" s="18">
        <f t="shared" si="1"/>
        <v>0.13935804806442756</v>
      </c>
      <c r="G20" s="5">
        <v>8429539</v>
      </c>
      <c r="H20" s="18">
        <f t="shared" si="2"/>
        <v>0.017633898522530687</v>
      </c>
      <c r="I20" s="5">
        <v>11773588</v>
      </c>
      <c r="J20" s="18">
        <f t="shared" si="3"/>
        <v>0.024629372500451687</v>
      </c>
      <c r="K20" s="5">
        <v>1167255</v>
      </c>
      <c r="L20" s="18">
        <f t="shared" si="4"/>
        <v>0.0024418009359606207</v>
      </c>
      <c r="M20" s="5">
        <v>27413339</v>
      </c>
      <c r="N20" s="18">
        <f t="shared" si="5"/>
        <v>0.05734643829155222</v>
      </c>
      <c r="O20" s="6">
        <f t="shared" si="6"/>
        <v>262176543</v>
      </c>
      <c r="P20" s="23">
        <f t="shared" si="7"/>
        <v>0.5484516477413418</v>
      </c>
      <c r="Q20" s="5">
        <v>24679002</v>
      </c>
      <c r="R20" s="18">
        <f t="shared" si="8"/>
        <v>0.05162643139860102</v>
      </c>
      <c r="S20" s="5">
        <v>19864167</v>
      </c>
      <c r="T20" s="18">
        <f t="shared" si="9"/>
        <v>0.04155419473266602</v>
      </c>
      <c r="U20" s="7">
        <f t="shared" si="10"/>
        <v>306719712</v>
      </c>
      <c r="V20" s="27">
        <f t="shared" si="11"/>
        <v>0.6416322738726089</v>
      </c>
      <c r="W20" s="5">
        <v>20059510</v>
      </c>
      <c r="X20" s="18">
        <f t="shared" si="12"/>
        <v>0.04196283613513023</v>
      </c>
      <c r="Y20" s="5">
        <v>10562552</v>
      </c>
      <c r="Z20" s="18">
        <f t="shared" si="13"/>
        <v>0.022095985332881613</v>
      </c>
      <c r="AA20" s="5">
        <v>4509136</v>
      </c>
      <c r="AB20" s="18">
        <f t="shared" si="14"/>
        <v>0.009432739637160457</v>
      </c>
      <c r="AC20" s="5">
        <v>50408459</v>
      </c>
      <c r="AD20" s="18">
        <f t="shared" si="15"/>
        <v>0.10545032779172724</v>
      </c>
      <c r="AE20" s="5">
        <v>27154625</v>
      </c>
      <c r="AF20" s="18">
        <f t="shared" si="16"/>
        <v>0.05680522999743815</v>
      </c>
      <c r="AG20" s="5">
        <v>27707999</v>
      </c>
      <c r="AH20" s="18">
        <f t="shared" si="17"/>
        <v>0.057962842645176885</v>
      </c>
      <c r="AI20" s="5">
        <v>0</v>
      </c>
      <c r="AJ20" s="18">
        <f t="shared" si="18"/>
        <v>0</v>
      </c>
      <c r="AK20" s="5">
        <v>8300</v>
      </c>
      <c r="AL20" s="18">
        <f t="shared" si="19"/>
        <v>1.736291364652381E-05</v>
      </c>
      <c r="AM20" s="5">
        <v>8862224</v>
      </c>
      <c r="AN20" s="18">
        <f t="shared" si="20"/>
        <v>0.018539039762427812</v>
      </c>
      <c r="AO20" s="117">
        <f t="shared" si="21"/>
        <v>149272805</v>
      </c>
      <c r="AP20" s="31">
        <f t="shared" si="22"/>
        <v>0.3122663642155889</v>
      </c>
      <c r="AQ20" s="5">
        <v>21874215</v>
      </c>
      <c r="AR20" s="18">
        <f t="shared" si="23"/>
        <v>0.04575904893138504</v>
      </c>
      <c r="AS20" s="5">
        <v>163636</v>
      </c>
      <c r="AT20" s="18">
        <f t="shared" si="24"/>
        <v>0.0003423129804171772</v>
      </c>
      <c r="AU20" s="120">
        <f t="shared" si="25"/>
        <v>478030368</v>
      </c>
    </row>
    <row r="21" spans="1:47" ht="12.75">
      <c r="A21" s="12">
        <v>18</v>
      </c>
      <c r="B21" s="104" t="s">
        <v>64</v>
      </c>
      <c r="C21" s="5">
        <v>4935694</v>
      </c>
      <c r="D21" s="18">
        <f t="shared" si="0"/>
        <v>0.3459387074393138</v>
      </c>
      <c r="E21" s="5">
        <v>891466</v>
      </c>
      <c r="F21" s="18">
        <f t="shared" si="1"/>
        <v>0.0624821141193306</v>
      </c>
      <c r="G21" s="5">
        <v>363477</v>
      </c>
      <c r="H21" s="18">
        <f t="shared" si="2"/>
        <v>0.02547580209873616</v>
      </c>
      <c r="I21" s="5">
        <v>114444</v>
      </c>
      <c r="J21" s="18">
        <f t="shared" si="3"/>
        <v>0.008021285240573025</v>
      </c>
      <c r="K21" s="5">
        <v>0</v>
      </c>
      <c r="L21" s="18">
        <f t="shared" si="4"/>
        <v>0</v>
      </c>
      <c r="M21" s="5">
        <v>1673595</v>
      </c>
      <c r="N21" s="18">
        <f t="shared" si="5"/>
        <v>0.1173008884012863</v>
      </c>
      <c r="O21" s="6">
        <f t="shared" si="6"/>
        <v>7978676</v>
      </c>
      <c r="P21" s="23">
        <f t="shared" si="7"/>
        <v>0.55921879729924</v>
      </c>
      <c r="Q21" s="5">
        <v>667420</v>
      </c>
      <c r="R21" s="18">
        <f t="shared" si="8"/>
        <v>0.04677891541070958</v>
      </c>
      <c r="S21" s="5">
        <v>635953</v>
      </c>
      <c r="T21" s="18">
        <f t="shared" si="9"/>
        <v>0.044573419424331</v>
      </c>
      <c r="U21" s="7">
        <f t="shared" si="10"/>
        <v>9282049</v>
      </c>
      <c r="V21" s="27">
        <f t="shared" si="11"/>
        <v>0.6505711321342805</v>
      </c>
      <c r="W21" s="5">
        <v>863013</v>
      </c>
      <c r="X21" s="18">
        <f t="shared" si="12"/>
        <v>0.060487866898418854</v>
      </c>
      <c r="Y21" s="5">
        <v>403722</v>
      </c>
      <c r="Z21" s="18">
        <f t="shared" si="13"/>
        <v>0.028296540840014525</v>
      </c>
      <c r="AA21" s="5">
        <v>457346</v>
      </c>
      <c r="AB21" s="18">
        <f t="shared" si="14"/>
        <v>0.03205500261818103</v>
      </c>
      <c r="AC21" s="5">
        <v>1223537</v>
      </c>
      <c r="AD21" s="18">
        <f t="shared" si="15"/>
        <v>0.0857566956712016</v>
      </c>
      <c r="AE21" s="5">
        <v>774796</v>
      </c>
      <c r="AF21" s="18">
        <f t="shared" si="16"/>
        <v>0.05430481038110357</v>
      </c>
      <c r="AG21" s="5">
        <v>1056710</v>
      </c>
      <c r="AH21" s="18">
        <f t="shared" si="17"/>
        <v>0.07406392931535004</v>
      </c>
      <c r="AI21" s="5">
        <v>0</v>
      </c>
      <c r="AJ21" s="18">
        <f t="shared" si="18"/>
        <v>0</v>
      </c>
      <c r="AK21" s="5">
        <v>7132</v>
      </c>
      <c r="AL21" s="18">
        <f t="shared" si="19"/>
        <v>0.0004998759772095243</v>
      </c>
      <c r="AM21" s="5">
        <v>0</v>
      </c>
      <c r="AN21" s="18">
        <f t="shared" si="20"/>
        <v>0</v>
      </c>
      <c r="AO21" s="117">
        <f t="shared" si="21"/>
        <v>4786256</v>
      </c>
      <c r="AP21" s="31">
        <f t="shared" si="22"/>
        <v>0.3354647217014791</v>
      </c>
      <c r="AQ21" s="5">
        <v>0</v>
      </c>
      <c r="AR21" s="18">
        <f t="shared" si="23"/>
        <v>0</v>
      </c>
      <c r="AS21" s="5">
        <v>199234</v>
      </c>
      <c r="AT21" s="18">
        <f t="shared" si="24"/>
        <v>0.013964146164240378</v>
      </c>
      <c r="AU21" s="120">
        <f t="shared" si="25"/>
        <v>14267539</v>
      </c>
    </row>
    <row r="22" spans="1:47" ht="12.75">
      <c r="A22" s="12">
        <v>19</v>
      </c>
      <c r="B22" s="104" t="s">
        <v>65</v>
      </c>
      <c r="C22" s="5">
        <v>8333974</v>
      </c>
      <c r="D22" s="18">
        <f t="shared" si="0"/>
        <v>0.3585202711495463</v>
      </c>
      <c r="E22" s="5">
        <v>1920144</v>
      </c>
      <c r="F22" s="18">
        <f t="shared" si="1"/>
        <v>0.08260291519102105</v>
      </c>
      <c r="G22" s="5">
        <v>420542</v>
      </c>
      <c r="H22" s="18">
        <f t="shared" si="2"/>
        <v>0.018091348961464544</v>
      </c>
      <c r="I22" s="5">
        <v>294152</v>
      </c>
      <c r="J22" s="18">
        <f t="shared" si="3"/>
        <v>0.012654161723948424</v>
      </c>
      <c r="K22" s="5">
        <v>0</v>
      </c>
      <c r="L22" s="18">
        <f t="shared" si="4"/>
        <v>0</v>
      </c>
      <c r="M22" s="5">
        <v>1404110</v>
      </c>
      <c r="N22" s="18">
        <f t="shared" si="5"/>
        <v>0.060403583923322714</v>
      </c>
      <c r="O22" s="6">
        <f t="shared" si="6"/>
        <v>12372922</v>
      </c>
      <c r="P22" s="23">
        <f t="shared" si="7"/>
        <v>0.532272280949303</v>
      </c>
      <c r="Q22" s="5">
        <v>1012998</v>
      </c>
      <c r="R22" s="18">
        <f t="shared" si="8"/>
        <v>0.043578287817306376</v>
      </c>
      <c r="S22" s="5">
        <v>1472091</v>
      </c>
      <c r="T22" s="18">
        <f t="shared" si="9"/>
        <v>0.06332806707542006</v>
      </c>
      <c r="U22" s="7">
        <f t="shared" si="10"/>
        <v>14858011</v>
      </c>
      <c r="V22" s="27">
        <f t="shared" si="11"/>
        <v>0.6391786358420295</v>
      </c>
      <c r="W22" s="5">
        <v>1168858</v>
      </c>
      <c r="X22" s="18">
        <f t="shared" si="12"/>
        <v>0.050283248675279814</v>
      </c>
      <c r="Y22" s="5">
        <v>601905</v>
      </c>
      <c r="Z22" s="18">
        <f t="shared" si="13"/>
        <v>0.02589342657011741</v>
      </c>
      <c r="AA22" s="5">
        <v>282378</v>
      </c>
      <c r="AB22" s="18">
        <f t="shared" si="14"/>
        <v>0.012147654543518684</v>
      </c>
      <c r="AC22" s="5">
        <v>1798885</v>
      </c>
      <c r="AD22" s="18">
        <f t="shared" si="15"/>
        <v>0.07738645908504774</v>
      </c>
      <c r="AE22" s="5">
        <v>1239719</v>
      </c>
      <c r="AF22" s="18">
        <f t="shared" si="16"/>
        <v>0.053331626908032635</v>
      </c>
      <c r="AG22" s="5">
        <v>1139890</v>
      </c>
      <c r="AH22" s="18">
        <f t="shared" si="17"/>
        <v>0.04903707065568675</v>
      </c>
      <c r="AI22" s="5">
        <v>0</v>
      </c>
      <c r="AJ22" s="18">
        <f t="shared" si="18"/>
        <v>0</v>
      </c>
      <c r="AK22" s="5">
        <v>18500</v>
      </c>
      <c r="AL22" s="18">
        <f t="shared" si="19"/>
        <v>0.0007958538167105641</v>
      </c>
      <c r="AM22" s="5">
        <v>106607</v>
      </c>
      <c r="AN22" s="18">
        <f t="shared" si="20"/>
        <v>0.004586139883138546</v>
      </c>
      <c r="AO22" s="117">
        <f t="shared" si="21"/>
        <v>6356742</v>
      </c>
      <c r="AP22" s="31">
        <f t="shared" si="22"/>
        <v>0.27346148013753213</v>
      </c>
      <c r="AQ22" s="5">
        <v>2030722</v>
      </c>
      <c r="AR22" s="18">
        <f t="shared" si="23"/>
        <v>0.08735988402043839</v>
      </c>
      <c r="AS22" s="5">
        <v>0</v>
      </c>
      <c r="AT22" s="18">
        <f t="shared" si="24"/>
        <v>0</v>
      </c>
      <c r="AU22" s="120">
        <f t="shared" si="25"/>
        <v>23245475</v>
      </c>
    </row>
    <row r="23" spans="1:47" ht="12.75">
      <c r="A23" s="13">
        <v>20</v>
      </c>
      <c r="B23" s="106" t="s">
        <v>66</v>
      </c>
      <c r="C23" s="8">
        <v>19503276</v>
      </c>
      <c r="D23" s="19">
        <f t="shared" si="0"/>
        <v>0.3547264894309444</v>
      </c>
      <c r="E23" s="8">
        <v>6920505</v>
      </c>
      <c r="F23" s="19">
        <f t="shared" si="1"/>
        <v>0.1258704662611193</v>
      </c>
      <c r="G23" s="8">
        <v>1759377</v>
      </c>
      <c r="H23" s="19">
        <f t="shared" si="2"/>
        <v>0.03199963056440091</v>
      </c>
      <c r="I23" s="8">
        <v>506924</v>
      </c>
      <c r="J23" s="19">
        <f t="shared" si="3"/>
        <v>0.009219957248633105</v>
      </c>
      <c r="K23" s="8">
        <v>81207</v>
      </c>
      <c r="L23" s="19">
        <f t="shared" si="4"/>
        <v>0.0014769966864653253</v>
      </c>
      <c r="M23" s="8">
        <v>3378497</v>
      </c>
      <c r="N23" s="19">
        <f t="shared" si="5"/>
        <v>0.06144826030062731</v>
      </c>
      <c r="O23" s="9">
        <f t="shared" si="6"/>
        <v>32149786</v>
      </c>
      <c r="P23" s="24">
        <f t="shared" si="7"/>
        <v>0.5847418004921904</v>
      </c>
      <c r="Q23" s="8">
        <v>1717918</v>
      </c>
      <c r="R23" s="19">
        <f t="shared" si="8"/>
        <v>0.031245572347447122</v>
      </c>
      <c r="S23" s="8">
        <v>2718906</v>
      </c>
      <c r="T23" s="19">
        <f t="shared" si="9"/>
        <v>0.049451588567619685</v>
      </c>
      <c r="U23" s="10">
        <f t="shared" si="10"/>
        <v>36586610</v>
      </c>
      <c r="V23" s="28">
        <f t="shared" si="11"/>
        <v>0.6654389614072572</v>
      </c>
      <c r="W23" s="8">
        <v>2676405</v>
      </c>
      <c r="X23" s="19">
        <f t="shared" si="12"/>
        <v>0.048678578406285526</v>
      </c>
      <c r="Y23" s="8">
        <v>1016048</v>
      </c>
      <c r="Z23" s="19">
        <f t="shared" si="13"/>
        <v>0.018479928199412868</v>
      </c>
      <c r="AA23" s="8">
        <v>516555</v>
      </c>
      <c r="AB23" s="19">
        <f t="shared" si="14"/>
        <v>0.009395126323803318</v>
      </c>
      <c r="AC23" s="8">
        <v>4114726</v>
      </c>
      <c r="AD23" s="19">
        <f t="shared" si="15"/>
        <v>0.07483882753596022</v>
      </c>
      <c r="AE23" s="8">
        <v>4018007</v>
      </c>
      <c r="AF23" s="19">
        <f t="shared" si="16"/>
        <v>0.0730796978732681</v>
      </c>
      <c r="AG23" s="8">
        <v>3266732</v>
      </c>
      <c r="AH23" s="19">
        <f t="shared" si="17"/>
        <v>0.059415473291344896</v>
      </c>
      <c r="AI23" s="8">
        <v>0</v>
      </c>
      <c r="AJ23" s="19">
        <f t="shared" si="18"/>
        <v>0</v>
      </c>
      <c r="AK23" s="8">
        <v>34822</v>
      </c>
      <c r="AL23" s="19">
        <f t="shared" si="19"/>
        <v>0.0006333441527958865</v>
      </c>
      <c r="AM23" s="8">
        <v>739786</v>
      </c>
      <c r="AN23" s="19">
        <f t="shared" si="20"/>
        <v>0.013455262116485489</v>
      </c>
      <c r="AO23" s="118">
        <f t="shared" si="21"/>
        <v>16383081</v>
      </c>
      <c r="AP23" s="32">
        <f t="shared" si="22"/>
        <v>0.2979762378993563</v>
      </c>
      <c r="AQ23" s="8">
        <v>1041312</v>
      </c>
      <c r="AR23" s="19">
        <f t="shared" si="23"/>
        <v>0.018939431004427954</v>
      </c>
      <c r="AS23" s="8">
        <v>970163</v>
      </c>
      <c r="AT23" s="19">
        <f t="shared" si="24"/>
        <v>0.01764536968895858</v>
      </c>
      <c r="AU23" s="122">
        <f t="shared" si="25"/>
        <v>54981166</v>
      </c>
    </row>
    <row r="24" spans="1:47" ht="12.75">
      <c r="A24" s="12">
        <v>21</v>
      </c>
      <c r="B24" s="105" t="s">
        <v>67</v>
      </c>
      <c r="C24" s="5">
        <v>9023939</v>
      </c>
      <c r="D24" s="18">
        <f t="shared" si="0"/>
        <v>0.32147901152515745</v>
      </c>
      <c r="E24" s="5">
        <v>2503332</v>
      </c>
      <c r="F24" s="18">
        <f t="shared" si="1"/>
        <v>0.08918153113394223</v>
      </c>
      <c r="G24" s="5">
        <v>308392</v>
      </c>
      <c r="H24" s="18">
        <f t="shared" si="2"/>
        <v>0.010986505485272713</v>
      </c>
      <c r="I24" s="5">
        <v>1933892</v>
      </c>
      <c r="J24" s="18">
        <f t="shared" si="3"/>
        <v>0.06889515637865126</v>
      </c>
      <c r="K24" s="5">
        <v>20686</v>
      </c>
      <c r="L24" s="18">
        <f t="shared" si="4"/>
        <v>0.0007369414656293008</v>
      </c>
      <c r="M24" s="5">
        <v>2151368</v>
      </c>
      <c r="N24" s="18">
        <f t="shared" si="5"/>
        <v>0.07664276742859798</v>
      </c>
      <c r="O24" s="6">
        <f t="shared" si="6"/>
        <v>15941609</v>
      </c>
      <c r="P24" s="23">
        <f t="shared" si="7"/>
        <v>0.567921913417251</v>
      </c>
      <c r="Q24" s="5">
        <v>966825</v>
      </c>
      <c r="R24" s="18">
        <f t="shared" si="8"/>
        <v>0.03444326754844092</v>
      </c>
      <c r="S24" s="5">
        <v>2352239</v>
      </c>
      <c r="T24" s="18">
        <f t="shared" si="9"/>
        <v>0.0837988231736634</v>
      </c>
      <c r="U24" s="7">
        <f t="shared" si="10"/>
        <v>19260673</v>
      </c>
      <c r="V24" s="27">
        <f t="shared" si="11"/>
        <v>0.6861640041393553</v>
      </c>
      <c r="W24" s="5">
        <v>1611695</v>
      </c>
      <c r="X24" s="18">
        <f t="shared" si="12"/>
        <v>0.05741684595607735</v>
      </c>
      <c r="Y24" s="5">
        <v>686714</v>
      </c>
      <c r="Z24" s="18">
        <f t="shared" si="13"/>
        <v>0.024464276400858537</v>
      </c>
      <c r="AA24" s="5">
        <v>516493</v>
      </c>
      <c r="AB24" s="18">
        <f t="shared" si="14"/>
        <v>0.018400130929482474</v>
      </c>
      <c r="AC24" s="5">
        <v>1809446</v>
      </c>
      <c r="AD24" s="18">
        <f t="shared" si="15"/>
        <v>0.06446175129155352</v>
      </c>
      <c r="AE24" s="5">
        <v>2135173</v>
      </c>
      <c r="AF24" s="18">
        <f t="shared" si="16"/>
        <v>0.0760658184275409</v>
      </c>
      <c r="AG24" s="5">
        <v>1718778</v>
      </c>
      <c r="AH24" s="18">
        <f t="shared" si="17"/>
        <v>0.06123169188878461</v>
      </c>
      <c r="AI24" s="5">
        <v>0</v>
      </c>
      <c r="AJ24" s="18">
        <f t="shared" si="18"/>
        <v>0</v>
      </c>
      <c r="AK24" s="5">
        <v>1774</v>
      </c>
      <c r="AL24" s="18">
        <f t="shared" si="19"/>
        <v>6.319898288825195E-05</v>
      </c>
      <c r="AM24" s="5">
        <v>30351</v>
      </c>
      <c r="AN24" s="18">
        <f t="shared" si="20"/>
        <v>0.0010812583594370544</v>
      </c>
      <c r="AO24" s="119">
        <f t="shared" si="21"/>
        <v>8510424</v>
      </c>
      <c r="AP24" s="31">
        <f t="shared" si="22"/>
        <v>0.3031849722366227</v>
      </c>
      <c r="AQ24" s="5">
        <v>298975</v>
      </c>
      <c r="AR24" s="18">
        <f t="shared" si="23"/>
        <v>0.010651023624022055</v>
      </c>
      <c r="AS24" s="5">
        <v>0</v>
      </c>
      <c r="AT24" s="18">
        <f t="shared" si="24"/>
        <v>0</v>
      </c>
      <c r="AU24" s="121">
        <f t="shared" si="25"/>
        <v>28070072</v>
      </c>
    </row>
    <row r="25" spans="1:47" ht="12.75">
      <c r="A25" s="12">
        <v>22</v>
      </c>
      <c r="B25" s="104" t="s">
        <v>68</v>
      </c>
      <c r="C25" s="5">
        <v>9390332</v>
      </c>
      <c r="D25" s="18">
        <f t="shared" si="0"/>
        <v>0.3440643793142325</v>
      </c>
      <c r="E25" s="5">
        <v>3292820</v>
      </c>
      <c r="F25" s="18">
        <f t="shared" si="1"/>
        <v>0.1206498417194931</v>
      </c>
      <c r="G25" s="5">
        <v>799081</v>
      </c>
      <c r="H25" s="18">
        <f t="shared" si="2"/>
        <v>0.029278550352298108</v>
      </c>
      <c r="I25" s="5">
        <v>628525</v>
      </c>
      <c r="J25" s="18">
        <f t="shared" si="3"/>
        <v>0.023029331019231054</v>
      </c>
      <c r="K25" s="5">
        <v>39</v>
      </c>
      <c r="L25" s="18">
        <f t="shared" si="4"/>
        <v>1.4289708599499003E-06</v>
      </c>
      <c r="M25" s="5">
        <v>523980</v>
      </c>
      <c r="N25" s="18">
        <f t="shared" si="5"/>
        <v>0.019198773107603814</v>
      </c>
      <c r="O25" s="6">
        <f t="shared" si="6"/>
        <v>14634777</v>
      </c>
      <c r="P25" s="23">
        <f t="shared" si="7"/>
        <v>0.5362223044837185</v>
      </c>
      <c r="Q25" s="5">
        <v>820590</v>
      </c>
      <c r="R25" s="18">
        <f t="shared" si="8"/>
        <v>0.03006664610169971</v>
      </c>
      <c r="S25" s="5">
        <v>1508676</v>
      </c>
      <c r="T25" s="18">
        <f t="shared" si="9"/>
        <v>0.05527830874630194</v>
      </c>
      <c r="U25" s="7">
        <f t="shared" si="10"/>
        <v>16964043</v>
      </c>
      <c r="V25" s="27">
        <f t="shared" si="11"/>
        <v>0.6215672593317202</v>
      </c>
      <c r="W25" s="5">
        <v>1616135</v>
      </c>
      <c r="X25" s="18">
        <f t="shared" si="12"/>
        <v>0.05921563642936236</v>
      </c>
      <c r="Y25" s="5">
        <v>529745</v>
      </c>
      <c r="Z25" s="18">
        <f t="shared" si="13"/>
        <v>0.01941000431292718</v>
      </c>
      <c r="AA25" s="5">
        <v>320259</v>
      </c>
      <c r="AB25" s="18">
        <f t="shared" si="14"/>
        <v>0.01173437893940244</v>
      </c>
      <c r="AC25" s="5">
        <v>2176892</v>
      </c>
      <c r="AD25" s="18">
        <f t="shared" si="15"/>
        <v>0.07976192905789893</v>
      </c>
      <c r="AE25" s="5">
        <v>2697045</v>
      </c>
      <c r="AF25" s="18">
        <f t="shared" si="16"/>
        <v>0.09882047981983536</v>
      </c>
      <c r="AG25" s="5">
        <v>1700843</v>
      </c>
      <c r="AH25" s="18">
        <f t="shared" si="17"/>
        <v>0.06231936113717355</v>
      </c>
      <c r="AI25" s="5">
        <v>0</v>
      </c>
      <c r="AJ25" s="18">
        <f t="shared" si="18"/>
        <v>0</v>
      </c>
      <c r="AK25" s="5">
        <v>6141</v>
      </c>
      <c r="AL25" s="18">
        <f t="shared" si="19"/>
        <v>0.0002250079500244189</v>
      </c>
      <c r="AM25" s="5">
        <v>44234</v>
      </c>
      <c r="AN25" s="18">
        <f t="shared" si="20"/>
        <v>0.001620746077410869</v>
      </c>
      <c r="AO25" s="117">
        <f t="shared" si="21"/>
        <v>9091294</v>
      </c>
      <c r="AP25" s="31">
        <f t="shared" si="22"/>
        <v>0.3331075437240351</v>
      </c>
      <c r="AQ25" s="5">
        <v>476653</v>
      </c>
      <c r="AR25" s="18">
        <f t="shared" si="23"/>
        <v>0.01746469864891538</v>
      </c>
      <c r="AS25" s="5">
        <v>760379</v>
      </c>
      <c r="AT25" s="18">
        <f t="shared" si="24"/>
        <v>0.027860498295329366</v>
      </c>
      <c r="AU25" s="120">
        <f t="shared" si="25"/>
        <v>27292369</v>
      </c>
    </row>
    <row r="26" spans="1:47" ht="12.75">
      <c r="A26" s="12">
        <v>23</v>
      </c>
      <c r="B26" s="104" t="s">
        <v>69</v>
      </c>
      <c r="C26" s="5">
        <v>39687131</v>
      </c>
      <c r="D26" s="18">
        <f t="shared" si="0"/>
        <v>0.2785960370095506</v>
      </c>
      <c r="E26" s="5">
        <v>17685025</v>
      </c>
      <c r="F26" s="18">
        <f t="shared" si="1"/>
        <v>0.12414547878038419</v>
      </c>
      <c r="G26" s="5">
        <v>3074856</v>
      </c>
      <c r="H26" s="18">
        <f t="shared" si="2"/>
        <v>0.02158489853990803</v>
      </c>
      <c r="I26" s="5">
        <v>1469256</v>
      </c>
      <c r="J26" s="18">
        <f t="shared" si="3"/>
        <v>0.010313894923583774</v>
      </c>
      <c r="K26" s="5">
        <v>86763</v>
      </c>
      <c r="L26" s="18">
        <f t="shared" si="4"/>
        <v>0.0006090595956422156</v>
      </c>
      <c r="M26" s="5">
        <v>9857170</v>
      </c>
      <c r="N26" s="18">
        <f t="shared" si="5"/>
        <v>0.06919544015740094</v>
      </c>
      <c r="O26" s="6">
        <f t="shared" si="6"/>
        <v>71860201</v>
      </c>
      <c r="P26" s="23">
        <f t="shared" si="7"/>
        <v>0.5044448090064697</v>
      </c>
      <c r="Q26" s="5">
        <v>3762841</v>
      </c>
      <c r="R26" s="18">
        <f t="shared" si="8"/>
        <v>0.02641442110030716</v>
      </c>
      <c r="S26" s="5">
        <v>4918253</v>
      </c>
      <c r="T26" s="18">
        <f t="shared" si="9"/>
        <v>0.03452519142314251</v>
      </c>
      <c r="U26" s="7">
        <f t="shared" si="10"/>
        <v>80541295</v>
      </c>
      <c r="V26" s="27">
        <f t="shared" si="11"/>
        <v>0.5653844215299194</v>
      </c>
      <c r="W26" s="5">
        <v>4868813</v>
      </c>
      <c r="X26" s="18">
        <f t="shared" si="12"/>
        <v>0.03417813211896272</v>
      </c>
      <c r="Y26" s="5">
        <v>1847751</v>
      </c>
      <c r="Z26" s="18">
        <f t="shared" si="13"/>
        <v>0.01297085712697232</v>
      </c>
      <c r="AA26" s="5">
        <v>1372537</v>
      </c>
      <c r="AB26" s="18">
        <f t="shared" si="14"/>
        <v>0.009634946120166195</v>
      </c>
      <c r="AC26" s="5">
        <v>12557898</v>
      </c>
      <c r="AD26" s="18">
        <f t="shared" si="15"/>
        <v>0.08815403199516139</v>
      </c>
      <c r="AE26" s="5">
        <v>7090778</v>
      </c>
      <c r="AF26" s="18">
        <f t="shared" si="16"/>
        <v>0.049775899651564814</v>
      </c>
      <c r="AG26" s="5">
        <v>8032161</v>
      </c>
      <c r="AH26" s="18">
        <f t="shared" si="17"/>
        <v>0.05638422750242815</v>
      </c>
      <c r="AI26" s="5">
        <v>0</v>
      </c>
      <c r="AJ26" s="18">
        <f t="shared" si="18"/>
        <v>0</v>
      </c>
      <c r="AK26" s="5">
        <v>463824</v>
      </c>
      <c r="AL26" s="18">
        <f t="shared" si="19"/>
        <v>0.0032559553944556435</v>
      </c>
      <c r="AM26" s="5">
        <v>431308</v>
      </c>
      <c r="AN26" s="18">
        <f t="shared" si="20"/>
        <v>0.003027699319724453</v>
      </c>
      <c r="AO26" s="117">
        <f t="shared" si="21"/>
        <v>36665070</v>
      </c>
      <c r="AP26" s="31">
        <f t="shared" si="22"/>
        <v>0.2573817492294357</v>
      </c>
      <c r="AQ26" s="5">
        <v>17915790</v>
      </c>
      <c r="AR26" s="18">
        <f t="shared" si="23"/>
        <v>0.1257654047579135</v>
      </c>
      <c r="AS26" s="5">
        <v>7331885</v>
      </c>
      <c r="AT26" s="18">
        <f t="shared" si="24"/>
        <v>0.051468424482731416</v>
      </c>
      <c r="AU26" s="120">
        <f t="shared" si="25"/>
        <v>142454040</v>
      </c>
    </row>
    <row r="27" spans="1:47" ht="12.75">
      <c r="A27" s="12">
        <v>24</v>
      </c>
      <c r="B27" s="104" t="s">
        <v>70</v>
      </c>
      <c r="C27" s="5">
        <v>13874956</v>
      </c>
      <c r="D27" s="18">
        <f t="shared" si="0"/>
        <v>0.2892058669353229</v>
      </c>
      <c r="E27" s="5">
        <v>4087219</v>
      </c>
      <c r="F27" s="18">
        <f t="shared" si="1"/>
        <v>0.08519289821528253</v>
      </c>
      <c r="G27" s="5">
        <v>1239630</v>
      </c>
      <c r="H27" s="18">
        <f t="shared" si="2"/>
        <v>0.025838515727836135</v>
      </c>
      <c r="I27" s="5">
        <v>1092859</v>
      </c>
      <c r="J27" s="18">
        <f t="shared" si="3"/>
        <v>0.0227792603113891</v>
      </c>
      <c r="K27" s="5">
        <v>38424</v>
      </c>
      <c r="L27" s="18">
        <f t="shared" si="4"/>
        <v>0.0008008995654561245</v>
      </c>
      <c r="M27" s="5">
        <v>3544818</v>
      </c>
      <c r="N27" s="18">
        <f t="shared" si="5"/>
        <v>0.07388723703469312</v>
      </c>
      <c r="O27" s="6">
        <f t="shared" si="6"/>
        <v>23877906</v>
      </c>
      <c r="P27" s="23">
        <f t="shared" si="7"/>
        <v>0.49770467778997995</v>
      </c>
      <c r="Q27" s="5">
        <v>2247577</v>
      </c>
      <c r="R27" s="18">
        <f t="shared" si="8"/>
        <v>0.04684789305197741</v>
      </c>
      <c r="S27" s="5">
        <v>2310652</v>
      </c>
      <c r="T27" s="18">
        <f t="shared" si="9"/>
        <v>0.048162611459512936</v>
      </c>
      <c r="U27" s="7">
        <f t="shared" si="10"/>
        <v>28436135</v>
      </c>
      <c r="V27" s="27">
        <f t="shared" si="11"/>
        <v>0.5927151823014702</v>
      </c>
      <c r="W27" s="5">
        <v>2588395</v>
      </c>
      <c r="X27" s="18">
        <f t="shared" si="12"/>
        <v>0.05395181216762454</v>
      </c>
      <c r="Y27" s="5">
        <v>1274140</v>
      </c>
      <c r="Z27" s="18">
        <f t="shared" si="13"/>
        <v>0.02655783292552224</v>
      </c>
      <c r="AA27" s="5">
        <v>754875</v>
      </c>
      <c r="AB27" s="18">
        <f t="shared" si="14"/>
        <v>0.01573441233275276</v>
      </c>
      <c r="AC27" s="5">
        <v>5156777</v>
      </c>
      <c r="AD27" s="18">
        <f t="shared" si="15"/>
        <v>0.10748647872304126</v>
      </c>
      <c r="AE27" s="5">
        <v>2792752</v>
      </c>
      <c r="AF27" s="18">
        <f t="shared" si="16"/>
        <v>0.05821137474564654</v>
      </c>
      <c r="AG27" s="5">
        <v>3218806</v>
      </c>
      <c r="AH27" s="18">
        <f t="shared" si="17"/>
        <v>0.06709193021776927</v>
      </c>
      <c r="AI27" s="5">
        <v>0</v>
      </c>
      <c r="AJ27" s="18">
        <f t="shared" si="18"/>
        <v>0</v>
      </c>
      <c r="AK27" s="5">
        <v>11950</v>
      </c>
      <c r="AL27" s="18">
        <f t="shared" si="19"/>
        <v>0.00024908259960443183</v>
      </c>
      <c r="AM27" s="5">
        <v>102744</v>
      </c>
      <c r="AN27" s="18">
        <f t="shared" si="20"/>
        <v>0.0021415684195613175</v>
      </c>
      <c r="AO27" s="117">
        <f t="shared" si="21"/>
        <v>15900439</v>
      </c>
      <c r="AP27" s="31">
        <f t="shared" si="22"/>
        <v>0.33142449213152236</v>
      </c>
      <c r="AQ27" s="5">
        <v>0</v>
      </c>
      <c r="AR27" s="18">
        <f t="shared" si="23"/>
        <v>0</v>
      </c>
      <c r="AS27" s="5">
        <v>3639479</v>
      </c>
      <c r="AT27" s="18">
        <f t="shared" si="24"/>
        <v>0.07586032556700735</v>
      </c>
      <c r="AU27" s="120">
        <f t="shared" si="25"/>
        <v>47976053</v>
      </c>
    </row>
    <row r="28" spans="1:47" ht="12.75">
      <c r="A28" s="13">
        <v>25</v>
      </c>
      <c r="B28" s="106" t="s">
        <v>71</v>
      </c>
      <c r="C28" s="8">
        <v>9859038</v>
      </c>
      <c r="D28" s="19">
        <f t="shared" si="0"/>
        <v>0.4019020218092663</v>
      </c>
      <c r="E28" s="8">
        <v>2649148</v>
      </c>
      <c r="F28" s="19">
        <f t="shared" si="1"/>
        <v>0.10799207156641188</v>
      </c>
      <c r="G28" s="8">
        <v>582779</v>
      </c>
      <c r="H28" s="19">
        <f t="shared" si="2"/>
        <v>0.023756887676868923</v>
      </c>
      <c r="I28" s="8">
        <v>178462</v>
      </c>
      <c r="J28" s="19">
        <f t="shared" si="3"/>
        <v>0.007274973340819387</v>
      </c>
      <c r="K28" s="8">
        <v>42806</v>
      </c>
      <c r="L28" s="19">
        <f t="shared" si="4"/>
        <v>0.0017449793727914889</v>
      </c>
      <c r="M28" s="8">
        <v>634134</v>
      </c>
      <c r="N28" s="19">
        <f t="shared" si="5"/>
        <v>0.02585036559327566</v>
      </c>
      <c r="O28" s="9">
        <f t="shared" si="6"/>
        <v>13946367</v>
      </c>
      <c r="P28" s="24">
        <f t="shared" si="7"/>
        <v>0.5685212993594336</v>
      </c>
      <c r="Q28" s="8">
        <v>895979</v>
      </c>
      <c r="R28" s="19">
        <f t="shared" si="8"/>
        <v>0.03652443287049351</v>
      </c>
      <c r="S28" s="8">
        <v>1496704</v>
      </c>
      <c r="T28" s="19">
        <f t="shared" si="9"/>
        <v>0.06101288621161782</v>
      </c>
      <c r="U28" s="10">
        <f t="shared" si="10"/>
        <v>16339050</v>
      </c>
      <c r="V28" s="28">
        <f t="shared" si="11"/>
        <v>0.666058618441545</v>
      </c>
      <c r="W28" s="8">
        <v>1350279</v>
      </c>
      <c r="X28" s="19">
        <f t="shared" si="12"/>
        <v>0.05504389577427274</v>
      </c>
      <c r="Y28" s="8">
        <v>731161</v>
      </c>
      <c r="Z28" s="19">
        <f t="shared" si="13"/>
        <v>0.029805654889258463</v>
      </c>
      <c r="AA28" s="8">
        <v>297397</v>
      </c>
      <c r="AB28" s="19">
        <f t="shared" si="14"/>
        <v>0.012123338563053553</v>
      </c>
      <c r="AC28" s="8">
        <v>2224105</v>
      </c>
      <c r="AD28" s="19">
        <f t="shared" si="15"/>
        <v>0.09066526533482255</v>
      </c>
      <c r="AE28" s="8">
        <v>1440337</v>
      </c>
      <c r="AF28" s="19">
        <f t="shared" si="16"/>
        <v>0.058715094960247974</v>
      </c>
      <c r="AG28" s="8">
        <v>1401739</v>
      </c>
      <c r="AH28" s="19">
        <f t="shared" si="17"/>
        <v>0.05714165399797619</v>
      </c>
      <c r="AI28" s="8">
        <v>0</v>
      </c>
      <c r="AJ28" s="19">
        <f t="shared" si="18"/>
        <v>0</v>
      </c>
      <c r="AK28" s="8">
        <v>0</v>
      </c>
      <c r="AL28" s="19">
        <f t="shared" si="19"/>
        <v>0</v>
      </c>
      <c r="AM28" s="8">
        <v>0</v>
      </c>
      <c r="AN28" s="19">
        <f t="shared" si="20"/>
        <v>0</v>
      </c>
      <c r="AO28" s="118">
        <f t="shared" si="21"/>
        <v>7445018</v>
      </c>
      <c r="AP28" s="32">
        <f t="shared" si="22"/>
        <v>0.3034949035196315</v>
      </c>
      <c r="AQ28" s="8">
        <v>121852</v>
      </c>
      <c r="AR28" s="19">
        <f t="shared" si="23"/>
        <v>0.004967276235419999</v>
      </c>
      <c r="AS28" s="8">
        <v>625029</v>
      </c>
      <c r="AT28" s="19">
        <f t="shared" si="24"/>
        <v>0.025479201803403528</v>
      </c>
      <c r="AU28" s="120">
        <f t="shared" si="25"/>
        <v>24530949</v>
      </c>
    </row>
    <row r="29" spans="1:47" ht="12.75">
      <c r="A29" s="12">
        <v>26</v>
      </c>
      <c r="B29" s="105" t="s">
        <v>72</v>
      </c>
      <c r="C29" s="5">
        <v>144340078</v>
      </c>
      <c r="D29" s="18">
        <f t="shared" si="0"/>
        <v>0.29012577673250456</v>
      </c>
      <c r="E29" s="5">
        <v>73786383</v>
      </c>
      <c r="F29" s="18">
        <f t="shared" si="1"/>
        <v>0.14831176466564658</v>
      </c>
      <c r="G29" s="5">
        <v>6880164</v>
      </c>
      <c r="H29" s="18">
        <f t="shared" si="2"/>
        <v>0.013829235457022655</v>
      </c>
      <c r="I29" s="5">
        <v>7130164</v>
      </c>
      <c r="J29" s="18">
        <f t="shared" si="3"/>
        <v>0.0143317393020263</v>
      </c>
      <c r="K29" s="5">
        <v>1190294</v>
      </c>
      <c r="L29" s="18">
        <f t="shared" si="4"/>
        <v>0.002392509246739078</v>
      </c>
      <c r="M29" s="5">
        <v>26580968</v>
      </c>
      <c r="N29" s="18">
        <f t="shared" si="5"/>
        <v>0.05342815449567547</v>
      </c>
      <c r="O29" s="6">
        <f t="shared" si="6"/>
        <v>259908051</v>
      </c>
      <c r="P29" s="23">
        <f t="shared" si="7"/>
        <v>0.5224191798996146</v>
      </c>
      <c r="Q29" s="5">
        <v>17931437</v>
      </c>
      <c r="R29" s="18">
        <f t="shared" si="8"/>
        <v>0.03604246415576256</v>
      </c>
      <c r="S29" s="5">
        <v>18776409</v>
      </c>
      <c r="T29" s="18">
        <f t="shared" si="9"/>
        <v>0.03774087087144424</v>
      </c>
      <c r="U29" s="7">
        <f t="shared" si="10"/>
        <v>296615897</v>
      </c>
      <c r="V29" s="27">
        <f t="shared" si="11"/>
        <v>0.5962025149268214</v>
      </c>
      <c r="W29" s="5">
        <v>27688482</v>
      </c>
      <c r="X29" s="18">
        <f t="shared" si="12"/>
        <v>0.055654274669256945</v>
      </c>
      <c r="Y29" s="5">
        <v>27238198</v>
      </c>
      <c r="Z29" s="18">
        <f t="shared" si="13"/>
        <v>0.054749196903882455</v>
      </c>
      <c r="AA29" s="5">
        <v>11445268</v>
      </c>
      <c r="AB29" s="18">
        <f t="shared" si="14"/>
        <v>0.02300516470838875</v>
      </c>
      <c r="AC29" s="5">
        <v>36629835</v>
      </c>
      <c r="AD29" s="18">
        <f t="shared" si="15"/>
        <v>0.07362653171739647</v>
      </c>
      <c r="AE29" s="5">
        <v>17728237</v>
      </c>
      <c r="AF29" s="18">
        <f t="shared" si="16"/>
        <v>0.03563402903054359</v>
      </c>
      <c r="AG29" s="5">
        <v>19373050</v>
      </c>
      <c r="AH29" s="18">
        <f t="shared" si="17"/>
        <v>0.03894012845779152</v>
      </c>
      <c r="AI29" s="5">
        <v>0</v>
      </c>
      <c r="AJ29" s="18">
        <f t="shared" si="18"/>
        <v>0</v>
      </c>
      <c r="AK29" s="5">
        <v>2679392</v>
      </c>
      <c r="AL29" s="18">
        <f t="shared" si="19"/>
        <v>0.005385619129088034</v>
      </c>
      <c r="AM29" s="5">
        <v>9128225</v>
      </c>
      <c r="AN29" s="18">
        <f t="shared" si="20"/>
        <v>0.018347872642233618</v>
      </c>
      <c r="AO29" s="119">
        <f t="shared" si="21"/>
        <v>151910687</v>
      </c>
      <c r="AP29" s="31">
        <f t="shared" si="22"/>
        <v>0.30534281725858137</v>
      </c>
      <c r="AQ29" s="5">
        <v>19892706</v>
      </c>
      <c r="AR29" s="18">
        <f t="shared" si="23"/>
        <v>0.03998464501010838</v>
      </c>
      <c r="AS29" s="5">
        <v>29089341</v>
      </c>
      <c r="AT29" s="18">
        <f t="shared" si="24"/>
        <v>0.05847002280448879</v>
      </c>
      <c r="AU29" s="122">
        <f t="shared" si="25"/>
        <v>497508631</v>
      </c>
    </row>
    <row r="30" spans="1:47" ht="12.75">
      <c r="A30" s="12">
        <v>27</v>
      </c>
      <c r="B30" s="104" t="s">
        <v>73</v>
      </c>
      <c r="C30" s="5">
        <v>18667015</v>
      </c>
      <c r="D30" s="18">
        <f t="shared" si="0"/>
        <v>0.3182068788304397</v>
      </c>
      <c r="E30" s="5">
        <v>6316871</v>
      </c>
      <c r="F30" s="18">
        <f t="shared" si="1"/>
        <v>0.1076804087254721</v>
      </c>
      <c r="G30" s="5">
        <v>1666111</v>
      </c>
      <c r="H30" s="18">
        <f t="shared" si="2"/>
        <v>0.028401326141060192</v>
      </c>
      <c r="I30" s="5">
        <v>702283</v>
      </c>
      <c r="J30" s="18">
        <f t="shared" si="3"/>
        <v>0.011971452398022806</v>
      </c>
      <c r="K30" s="5">
        <v>74175</v>
      </c>
      <c r="L30" s="18">
        <f t="shared" si="4"/>
        <v>0.001264422578395521</v>
      </c>
      <c r="M30" s="5">
        <v>2264351</v>
      </c>
      <c r="N30" s="18">
        <f t="shared" si="5"/>
        <v>0.038599211726491084</v>
      </c>
      <c r="O30" s="6">
        <f t="shared" si="6"/>
        <v>29690806</v>
      </c>
      <c r="P30" s="23">
        <f t="shared" si="7"/>
        <v>0.5061237003998814</v>
      </c>
      <c r="Q30" s="5">
        <v>2329475</v>
      </c>
      <c r="R30" s="18">
        <f t="shared" si="8"/>
        <v>0.039709346623632034</v>
      </c>
      <c r="S30" s="5">
        <v>2857206</v>
      </c>
      <c r="T30" s="18">
        <f t="shared" si="9"/>
        <v>0.04870530202261076</v>
      </c>
      <c r="U30" s="7">
        <f t="shared" si="10"/>
        <v>34877487</v>
      </c>
      <c r="V30" s="27">
        <f t="shared" si="11"/>
        <v>0.5945383490461242</v>
      </c>
      <c r="W30" s="5">
        <v>3254207</v>
      </c>
      <c r="X30" s="18">
        <f t="shared" si="12"/>
        <v>0.05547277122443887</v>
      </c>
      <c r="Y30" s="5">
        <v>1219015</v>
      </c>
      <c r="Z30" s="18">
        <f t="shared" si="13"/>
        <v>0.0207799135746925</v>
      </c>
      <c r="AA30" s="5">
        <v>778759</v>
      </c>
      <c r="AB30" s="18">
        <f t="shared" si="14"/>
        <v>0.013275098924552984</v>
      </c>
      <c r="AC30" s="5">
        <v>6236836</v>
      </c>
      <c r="AD30" s="18">
        <f t="shared" si="15"/>
        <v>0.1063160937802495</v>
      </c>
      <c r="AE30" s="5">
        <v>2755549</v>
      </c>
      <c r="AF30" s="18">
        <f t="shared" si="16"/>
        <v>0.04697240810886686</v>
      </c>
      <c r="AG30" s="5">
        <v>3745518</v>
      </c>
      <c r="AH30" s="18">
        <f t="shared" si="17"/>
        <v>0.06384789385893946</v>
      </c>
      <c r="AI30" s="5">
        <v>0</v>
      </c>
      <c r="AJ30" s="18">
        <f t="shared" si="18"/>
        <v>0</v>
      </c>
      <c r="AK30" s="5">
        <v>31038</v>
      </c>
      <c r="AL30" s="18">
        <f t="shared" si="19"/>
        <v>0.0005290886146038446</v>
      </c>
      <c r="AM30" s="5">
        <v>365256</v>
      </c>
      <c r="AN30" s="18">
        <f t="shared" si="20"/>
        <v>0.006226328726584893</v>
      </c>
      <c r="AO30" s="117">
        <f t="shared" si="21"/>
        <v>18386178</v>
      </c>
      <c r="AP30" s="31">
        <f t="shared" si="22"/>
        <v>0.3134195968129289</v>
      </c>
      <c r="AQ30" s="5">
        <v>1432568</v>
      </c>
      <c r="AR30" s="18">
        <f t="shared" si="23"/>
        <v>0.024420240300463966</v>
      </c>
      <c r="AS30" s="5">
        <v>3966908</v>
      </c>
      <c r="AT30" s="18">
        <f t="shared" si="24"/>
        <v>0.06762181384048291</v>
      </c>
      <c r="AU30" s="121">
        <f t="shared" si="25"/>
        <v>58663141</v>
      </c>
    </row>
    <row r="31" spans="1:47" ht="12.75">
      <c r="A31" s="12">
        <v>28</v>
      </c>
      <c r="B31" s="104" t="s">
        <v>74</v>
      </c>
      <c r="C31" s="5">
        <v>96493107</v>
      </c>
      <c r="D31" s="18">
        <f t="shared" si="0"/>
        <v>0.36010752765339155</v>
      </c>
      <c r="E31" s="5">
        <v>35751869</v>
      </c>
      <c r="F31" s="18">
        <f t="shared" si="1"/>
        <v>0.1334242160383325</v>
      </c>
      <c r="G31" s="5">
        <v>4981210</v>
      </c>
      <c r="H31" s="18">
        <f t="shared" si="2"/>
        <v>0.0185896306336405</v>
      </c>
      <c r="I31" s="5">
        <v>8769537</v>
      </c>
      <c r="J31" s="18">
        <f t="shared" si="3"/>
        <v>0.03272748060371753</v>
      </c>
      <c r="K31" s="5">
        <v>443717</v>
      </c>
      <c r="L31" s="18">
        <f t="shared" si="4"/>
        <v>0.0016559300121591063</v>
      </c>
      <c r="M31" s="5">
        <v>12442131</v>
      </c>
      <c r="N31" s="18">
        <f t="shared" si="5"/>
        <v>0.04643342071210973</v>
      </c>
      <c r="O31" s="6">
        <f t="shared" si="6"/>
        <v>158881571</v>
      </c>
      <c r="P31" s="23">
        <f t="shared" si="7"/>
        <v>0.5929382056533509</v>
      </c>
      <c r="Q31" s="5">
        <v>12375969</v>
      </c>
      <c r="R31" s="18">
        <f t="shared" si="8"/>
        <v>0.04618650738342394</v>
      </c>
      <c r="S31" s="5">
        <v>12743983</v>
      </c>
      <c r="T31" s="18">
        <f t="shared" si="9"/>
        <v>0.0475599175243352</v>
      </c>
      <c r="U31" s="7">
        <f t="shared" si="10"/>
        <v>184001523</v>
      </c>
      <c r="V31" s="27">
        <f t="shared" si="11"/>
        <v>0.6866846305611101</v>
      </c>
      <c r="W31" s="5">
        <v>11609549</v>
      </c>
      <c r="X31" s="18">
        <f t="shared" si="12"/>
        <v>0.04332626565295389</v>
      </c>
      <c r="Y31" s="5">
        <v>4127096</v>
      </c>
      <c r="Z31" s="18">
        <f t="shared" si="13"/>
        <v>0.01540211920990586</v>
      </c>
      <c r="AA31" s="5">
        <v>1877902</v>
      </c>
      <c r="AB31" s="18">
        <f t="shared" si="14"/>
        <v>0.007008237867139663</v>
      </c>
      <c r="AC31" s="5">
        <v>17805073</v>
      </c>
      <c r="AD31" s="18">
        <f t="shared" si="15"/>
        <v>0.06644765638770607</v>
      </c>
      <c r="AE31" s="5">
        <v>19535721</v>
      </c>
      <c r="AF31" s="18">
        <f t="shared" si="16"/>
        <v>0.07290634957206261</v>
      </c>
      <c r="AG31" s="5">
        <v>11456723</v>
      </c>
      <c r="AH31" s="18">
        <f t="shared" si="17"/>
        <v>0.04275592654032528</v>
      </c>
      <c r="AI31" s="5">
        <v>0</v>
      </c>
      <c r="AJ31" s="18">
        <f t="shared" si="18"/>
        <v>0</v>
      </c>
      <c r="AK31" s="5">
        <v>27847</v>
      </c>
      <c r="AL31" s="18">
        <f t="shared" si="19"/>
        <v>0.00010392363386706985</v>
      </c>
      <c r="AM31" s="5">
        <v>3227100</v>
      </c>
      <c r="AN31" s="18">
        <f t="shared" si="20"/>
        <v>0.012043378419665353</v>
      </c>
      <c r="AO31" s="117">
        <f t="shared" si="21"/>
        <v>69667011</v>
      </c>
      <c r="AP31" s="31">
        <f t="shared" si="22"/>
        <v>0.2599938572836258</v>
      </c>
      <c r="AQ31" s="5">
        <v>2262427</v>
      </c>
      <c r="AR31" s="18">
        <f t="shared" si="23"/>
        <v>0.008443266247673832</v>
      </c>
      <c r="AS31" s="5">
        <v>12025412</v>
      </c>
      <c r="AT31" s="18">
        <f t="shared" si="24"/>
        <v>0.04487824590759034</v>
      </c>
      <c r="AU31" s="120">
        <f t="shared" si="25"/>
        <v>267956373</v>
      </c>
    </row>
    <row r="32" spans="1:47" ht="12.75">
      <c r="A32" s="12">
        <v>29</v>
      </c>
      <c r="B32" s="104" t="s">
        <v>75</v>
      </c>
      <c r="C32" s="5">
        <v>46800236</v>
      </c>
      <c r="D32" s="18">
        <f t="shared" si="0"/>
        <v>0.3130864303379114</v>
      </c>
      <c r="E32" s="5">
        <v>17398797</v>
      </c>
      <c r="F32" s="18">
        <f t="shared" si="1"/>
        <v>0.11639529435073707</v>
      </c>
      <c r="G32" s="5">
        <v>2479563</v>
      </c>
      <c r="H32" s="18">
        <f t="shared" si="2"/>
        <v>0.016587897729147406</v>
      </c>
      <c r="I32" s="5">
        <v>2019481</v>
      </c>
      <c r="J32" s="18">
        <f t="shared" si="3"/>
        <v>0.013510019424372896</v>
      </c>
      <c r="K32" s="5">
        <v>800501</v>
      </c>
      <c r="L32" s="18">
        <f t="shared" si="4"/>
        <v>0.0053552294174740575</v>
      </c>
      <c r="M32" s="5">
        <v>5352171</v>
      </c>
      <c r="N32" s="18">
        <f t="shared" si="5"/>
        <v>0.03580520647263594</v>
      </c>
      <c r="O32" s="6">
        <f t="shared" si="6"/>
        <v>74850749</v>
      </c>
      <c r="P32" s="23">
        <f t="shared" si="7"/>
        <v>0.5007400777322788</v>
      </c>
      <c r="Q32" s="5">
        <v>6768386</v>
      </c>
      <c r="R32" s="18">
        <f t="shared" si="8"/>
        <v>0.04527946850287454</v>
      </c>
      <c r="S32" s="5">
        <v>6771095</v>
      </c>
      <c r="T32" s="18">
        <f t="shared" si="9"/>
        <v>0.04529759129908833</v>
      </c>
      <c r="U32" s="7">
        <f t="shared" si="10"/>
        <v>88390230</v>
      </c>
      <c r="V32" s="27">
        <f t="shared" si="11"/>
        <v>0.5913171375342416</v>
      </c>
      <c r="W32" s="5">
        <v>6538061</v>
      </c>
      <c r="X32" s="18">
        <f t="shared" si="12"/>
        <v>0.04373862943386686</v>
      </c>
      <c r="Y32" s="5">
        <v>2747046</v>
      </c>
      <c r="Z32" s="18">
        <f t="shared" si="13"/>
        <v>0.01837731814245634</v>
      </c>
      <c r="AA32" s="5">
        <v>1045194</v>
      </c>
      <c r="AB32" s="18">
        <f t="shared" si="14"/>
        <v>0.00699218821184156</v>
      </c>
      <c r="AC32" s="5">
        <v>11431317</v>
      </c>
      <c r="AD32" s="18">
        <f t="shared" si="15"/>
        <v>0.07647376465347487</v>
      </c>
      <c r="AE32" s="5">
        <v>6891672</v>
      </c>
      <c r="AF32" s="18">
        <f t="shared" si="16"/>
        <v>0.046104233011554356</v>
      </c>
      <c r="AG32" s="5">
        <v>8193410</v>
      </c>
      <c r="AH32" s="18">
        <f t="shared" si="17"/>
        <v>0.05481266139758241</v>
      </c>
      <c r="AI32" s="5">
        <v>0</v>
      </c>
      <c r="AJ32" s="18">
        <f t="shared" si="18"/>
        <v>0</v>
      </c>
      <c r="AK32" s="5">
        <v>16509</v>
      </c>
      <c r="AL32" s="18">
        <f t="shared" si="19"/>
        <v>0.00011044268833278062</v>
      </c>
      <c r="AM32" s="5">
        <v>1535502</v>
      </c>
      <c r="AN32" s="18">
        <f t="shared" si="20"/>
        <v>0.010272273839745672</v>
      </c>
      <c r="AO32" s="117">
        <f t="shared" si="21"/>
        <v>38398711</v>
      </c>
      <c r="AP32" s="31">
        <f t="shared" si="22"/>
        <v>0.25688151137885484</v>
      </c>
      <c r="AQ32" s="5">
        <v>15601621</v>
      </c>
      <c r="AR32" s="18">
        <f t="shared" si="23"/>
        <v>0.10437246142038677</v>
      </c>
      <c r="AS32" s="5">
        <v>7089682</v>
      </c>
      <c r="AT32" s="18">
        <f t="shared" si="24"/>
        <v>0.04742888966651673</v>
      </c>
      <c r="AU32" s="120">
        <f t="shared" si="25"/>
        <v>149480244</v>
      </c>
    </row>
    <row r="33" spans="1:47" ht="12.75">
      <c r="A33" s="13">
        <v>30</v>
      </c>
      <c r="B33" s="106" t="s">
        <v>76</v>
      </c>
      <c r="C33" s="8">
        <v>8283439</v>
      </c>
      <c r="D33" s="19">
        <f t="shared" si="0"/>
        <v>0.28971123549610095</v>
      </c>
      <c r="E33" s="8">
        <v>2280499</v>
      </c>
      <c r="F33" s="19">
        <f t="shared" si="1"/>
        <v>0.07975988992465843</v>
      </c>
      <c r="G33" s="8">
        <v>586934</v>
      </c>
      <c r="H33" s="19">
        <f t="shared" si="2"/>
        <v>0.02052787185306351</v>
      </c>
      <c r="I33" s="8">
        <v>665475</v>
      </c>
      <c r="J33" s="19">
        <f t="shared" si="3"/>
        <v>0.02327482395195616</v>
      </c>
      <c r="K33" s="8">
        <v>75999</v>
      </c>
      <c r="L33" s="19">
        <f t="shared" si="4"/>
        <v>0.002658046276005434</v>
      </c>
      <c r="M33" s="8">
        <v>1977380</v>
      </c>
      <c r="N33" s="19">
        <f t="shared" si="5"/>
        <v>0.06915837767928032</v>
      </c>
      <c r="O33" s="9">
        <f t="shared" si="6"/>
        <v>13869726</v>
      </c>
      <c r="P33" s="24">
        <f t="shared" si="7"/>
        <v>0.4850902451810648</v>
      </c>
      <c r="Q33" s="8">
        <v>725268</v>
      </c>
      <c r="R33" s="19">
        <f t="shared" si="8"/>
        <v>0.025366069375990594</v>
      </c>
      <c r="S33" s="8">
        <v>1179926</v>
      </c>
      <c r="T33" s="19">
        <f t="shared" si="9"/>
        <v>0.04126762076161512</v>
      </c>
      <c r="U33" s="10">
        <f t="shared" si="10"/>
        <v>15774920</v>
      </c>
      <c r="V33" s="28">
        <f t="shared" si="11"/>
        <v>0.5517239353186706</v>
      </c>
      <c r="W33" s="8">
        <v>1143178</v>
      </c>
      <c r="X33" s="19">
        <f t="shared" si="12"/>
        <v>0.039982368527366675</v>
      </c>
      <c r="Y33" s="8">
        <v>529673</v>
      </c>
      <c r="Z33" s="19">
        <f t="shared" si="13"/>
        <v>0.018525182504383297</v>
      </c>
      <c r="AA33" s="8">
        <v>324244</v>
      </c>
      <c r="AB33" s="19">
        <f t="shared" si="14"/>
        <v>0.011340353908829141</v>
      </c>
      <c r="AC33" s="8">
        <v>1872902</v>
      </c>
      <c r="AD33" s="19">
        <f t="shared" si="15"/>
        <v>0.06550428540405966</v>
      </c>
      <c r="AE33" s="8">
        <v>1678899</v>
      </c>
      <c r="AF33" s="19">
        <f t="shared" si="16"/>
        <v>0.05871907833970509</v>
      </c>
      <c r="AG33" s="8">
        <v>1637610</v>
      </c>
      <c r="AH33" s="19">
        <f t="shared" si="17"/>
        <v>0.05727500575072381</v>
      </c>
      <c r="AI33" s="8">
        <v>0</v>
      </c>
      <c r="AJ33" s="19">
        <f t="shared" si="18"/>
        <v>0</v>
      </c>
      <c r="AK33" s="8">
        <v>0</v>
      </c>
      <c r="AL33" s="19">
        <f t="shared" si="19"/>
        <v>0</v>
      </c>
      <c r="AM33" s="8">
        <v>68596</v>
      </c>
      <c r="AN33" s="19">
        <f t="shared" si="20"/>
        <v>0.0023991281773295538</v>
      </c>
      <c r="AO33" s="118">
        <f t="shared" si="21"/>
        <v>7255102</v>
      </c>
      <c r="AP33" s="32">
        <f t="shared" si="22"/>
        <v>0.25374540261239725</v>
      </c>
      <c r="AQ33" s="8">
        <v>5489116</v>
      </c>
      <c r="AR33" s="19">
        <f t="shared" si="23"/>
        <v>0.19198047793210232</v>
      </c>
      <c r="AS33" s="8">
        <v>72915</v>
      </c>
      <c r="AT33" s="19">
        <f t="shared" si="24"/>
        <v>0.0025501841368299086</v>
      </c>
      <c r="AU33" s="122">
        <f t="shared" si="25"/>
        <v>28592053</v>
      </c>
    </row>
    <row r="34" spans="1:47" ht="12.75">
      <c r="A34" s="12">
        <v>31</v>
      </c>
      <c r="B34" s="105" t="s">
        <v>77</v>
      </c>
      <c r="C34" s="5">
        <v>21108661</v>
      </c>
      <c r="D34" s="18">
        <f t="shared" si="0"/>
        <v>0.28564978473549857</v>
      </c>
      <c r="E34" s="5">
        <v>6290744</v>
      </c>
      <c r="F34" s="18">
        <f t="shared" si="1"/>
        <v>0.08512854839187238</v>
      </c>
      <c r="G34" s="5">
        <v>1307381</v>
      </c>
      <c r="H34" s="18">
        <f t="shared" si="2"/>
        <v>0.017691937030836814</v>
      </c>
      <c r="I34" s="5">
        <v>1911702</v>
      </c>
      <c r="J34" s="18">
        <f t="shared" si="3"/>
        <v>0.025869820202163562</v>
      </c>
      <c r="K34" s="5">
        <v>22</v>
      </c>
      <c r="L34" s="18">
        <f t="shared" si="4"/>
        <v>2.977116958854457E-07</v>
      </c>
      <c r="M34" s="5">
        <v>1727379</v>
      </c>
      <c r="N34" s="18">
        <f t="shared" si="5"/>
        <v>0.023375496887586607</v>
      </c>
      <c r="O34" s="6">
        <f t="shared" si="6"/>
        <v>32345889</v>
      </c>
      <c r="P34" s="23">
        <f t="shared" si="7"/>
        <v>0.43771588495965386</v>
      </c>
      <c r="Q34" s="5">
        <v>2263039</v>
      </c>
      <c r="R34" s="18">
        <f t="shared" si="8"/>
        <v>0.030624235388404693</v>
      </c>
      <c r="S34" s="5">
        <v>3741676</v>
      </c>
      <c r="T34" s="18">
        <f t="shared" si="9"/>
        <v>0.05063366851881232</v>
      </c>
      <c r="U34" s="7">
        <f t="shared" si="10"/>
        <v>38350604</v>
      </c>
      <c r="V34" s="27">
        <f t="shared" si="11"/>
        <v>0.5189737888668708</v>
      </c>
      <c r="W34" s="5">
        <v>3046110</v>
      </c>
      <c r="X34" s="18">
        <f t="shared" si="12"/>
        <v>0.04122102608880069</v>
      </c>
      <c r="Y34" s="5">
        <v>1089825</v>
      </c>
      <c r="Z34" s="18">
        <f t="shared" si="13"/>
        <v>0.014747893134925269</v>
      </c>
      <c r="AA34" s="5">
        <v>563989</v>
      </c>
      <c r="AB34" s="18">
        <f t="shared" si="14"/>
        <v>0.007632096438669848</v>
      </c>
      <c r="AC34" s="5">
        <v>4131261</v>
      </c>
      <c r="AD34" s="18">
        <f t="shared" si="15"/>
        <v>0.05590566902070011</v>
      </c>
      <c r="AE34" s="5">
        <v>3552736</v>
      </c>
      <c r="AF34" s="18">
        <f t="shared" si="16"/>
        <v>0.048076866345148864</v>
      </c>
      <c r="AG34" s="5">
        <v>4336932</v>
      </c>
      <c r="AH34" s="18">
        <f t="shared" si="17"/>
        <v>0.058688880939084455</v>
      </c>
      <c r="AI34" s="5">
        <v>12141</v>
      </c>
      <c r="AJ34" s="18">
        <f t="shared" si="18"/>
        <v>0.0001642962590793271</v>
      </c>
      <c r="AK34" s="5">
        <v>101951</v>
      </c>
      <c r="AL34" s="18">
        <f t="shared" si="19"/>
        <v>0.0013796365957825945</v>
      </c>
      <c r="AM34" s="5">
        <v>52593</v>
      </c>
      <c r="AN34" s="18">
        <f t="shared" si="20"/>
        <v>0.0007117068737137839</v>
      </c>
      <c r="AO34" s="119">
        <f t="shared" si="21"/>
        <v>16887538</v>
      </c>
      <c r="AP34" s="31">
        <f t="shared" si="22"/>
        <v>0.22852807169590494</v>
      </c>
      <c r="AQ34" s="5">
        <v>15798332</v>
      </c>
      <c r="AR34" s="18">
        <f t="shared" si="23"/>
        <v>0.2137885550855139</v>
      </c>
      <c r="AS34" s="5">
        <v>2860522</v>
      </c>
      <c r="AT34" s="18">
        <f t="shared" si="24"/>
        <v>0.03870958435171032</v>
      </c>
      <c r="AU34" s="121">
        <f t="shared" si="25"/>
        <v>73896996</v>
      </c>
    </row>
    <row r="35" spans="1:47" ht="12.75">
      <c r="A35" s="12">
        <v>32</v>
      </c>
      <c r="B35" s="104" t="s">
        <v>78</v>
      </c>
      <c r="C35" s="5">
        <v>70585977</v>
      </c>
      <c r="D35" s="18">
        <f t="shared" si="0"/>
        <v>0.3900471221350134</v>
      </c>
      <c r="E35" s="5">
        <v>22158152</v>
      </c>
      <c r="F35" s="18">
        <f t="shared" si="1"/>
        <v>0.12244249901691084</v>
      </c>
      <c r="G35" s="5">
        <v>2666118</v>
      </c>
      <c r="H35" s="18">
        <f t="shared" si="2"/>
        <v>0.014732553084479622</v>
      </c>
      <c r="I35" s="5">
        <v>3450697</v>
      </c>
      <c r="J35" s="18">
        <f t="shared" si="3"/>
        <v>0.019068014518095065</v>
      </c>
      <c r="K35" s="5">
        <v>157667</v>
      </c>
      <c r="L35" s="18">
        <f t="shared" si="4"/>
        <v>0.0008712433009981736</v>
      </c>
      <c r="M35" s="5">
        <v>5521269</v>
      </c>
      <c r="N35" s="18">
        <f t="shared" si="5"/>
        <v>0.030509673103813004</v>
      </c>
      <c r="O35" s="6">
        <f t="shared" si="6"/>
        <v>104539880</v>
      </c>
      <c r="P35" s="23">
        <f t="shared" si="7"/>
        <v>0.5776711051593101</v>
      </c>
      <c r="Q35" s="5">
        <v>6038155</v>
      </c>
      <c r="R35" s="18">
        <f t="shared" si="8"/>
        <v>0.03336590468607018</v>
      </c>
      <c r="S35" s="5">
        <v>5925865</v>
      </c>
      <c r="T35" s="18">
        <f t="shared" si="9"/>
        <v>0.0327454076241036</v>
      </c>
      <c r="U35" s="7">
        <f t="shared" si="10"/>
        <v>116503900</v>
      </c>
      <c r="V35" s="27">
        <f t="shared" si="11"/>
        <v>0.643782417469484</v>
      </c>
      <c r="W35" s="5">
        <v>7598176</v>
      </c>
      <c r="X35" s="18">
        <f t="shared" si="12"/>
        <v>0.04198633791348284</v>
      </c>
      <c r="Y35" s="5">
        <v>2313947</v>
      </c>
      <c r="Z35" s="18">
        <f t="shared" si="13"/>
        <v>0.012786510954193463</v>
      </c>
      <c r="AA35" s="5">
        <v>1891491</v>
      </c>
      <c r="AB35" s="18">
        <f t="shared" si="14"/>
        <v>0.010452084853826966</v>
      </c>
      <c r="AC35" s="5">
        <v>13498940</v>
      </c>
      <c r="AD35" s="18">
        <f t="shared" si="15"/>
        <v>0.0745930413185783</v>
      </c>
      <c r="AE35" s="5">
        <v>8983875</v>
      </c>
      <c r="AF35" s="18">
        <f t="shared" si="16"/>
        <v>0.04964349490226215</v>
      </c>
      <c r="AG35" s="5">
        <v>11989598</v>
      </c>
      <c r="AH35" s="18">
        <f t="shared" si="17"/>
        <v>0.06625265235693646</v>
      </c>
      <c r="AI35" s="5">
        <v>0</v>
      </c>
      <c r="AJ35" s="18">
        <f t="shared" si="18"/>
        <v>0</v>
      </c>
      <c r="AK35" s="5">
        <v>67551</v>
      </c>
      <c r="AL35" s="18">
        <f t="shared" si="19"/>
        <v>0.00037327631162974894</v>
      </c>
      <c r="AM35" s="5">
        <v>1459797</v>
      </c>
      <c r="AN35" s="18">
        <f t="shared" si="20"/>
        <v>0.00806661100336298</v>
      </c>
      <c r="AO35" s="117">
        <f t="shared" si="21"/>
        <v>47803375</v>
      </c>
      <c r="AP35" s="31">
        <f t="shared" si="22"/>
        <v>0.26415400961427293</v>
      </c>
      <c r="AQ35" s="5">
        <v>7354378</v>
      </c>
      <c r="AR35" s="18">
        <f t="shared" si="23"/>
        <v>0.04063914811284762</v>
      </c>
      <c r="AS35" s="5">
        <v>9306166</v>
      </c>
      <c r="AT35" s="18">
        <f t="shared" si="24"/>
        <v>0.05142442480339557</v>
      </c>
      <c r="AU35" s="120">
        <f t="shared" si="25"/>
        <v>180967819</v>
      </c>
    </row>
    <row r="36" spans="1:47" ht="12.75">
      <c r="A36" s="12">
        <v>33</v>
      </c>
      <c r="B36" s="104" t="s">
        <v>79</v>
      </c>
      <c r="C36" s="5">
        <v>6088637</v>
      </c>
      <c r="D36" s="18">
        <f t="shared" si="0"/>
        <v>0.29243679453642285</v>
      </c>
      <c r="E36" s="5">
        <v>1807158</v>
      </c>
      <c r="F36" s="18">
        <f t="shared" si="1"/>
        <v>0.08679766797410533</v>
      </c>
      <c r="G36" s="5">
        <v>102206</v>
      </c>
      <c r="H36" s="18">
        <f t="shared" si="2"/>
        <v>0.004908946784377133</v>
      </c>
      <c r="I36" s="5">
        <v>622713</v>
      </c>
      <c r="J36" s="18">
        <f t="shared" si="3"/>
        <v>0.02990886033050738</v>
      </c>
      <c r="K36" s="5">
        <v>67460</v>
      </c>
      <c r="L36" s="18">
        <f t="shared" si="4"/>
        <v>0.0032400989185965732</v>
      </c>
      <c r="M36" s="5">
        <v>1494363</v>
      </c>
      <c r="N36" s="18">
        <f t="shared" si="5"/>
        <v>0.07177414675794146</v>
      </c>
      <c r="O36" s="6">
        <f t="shared" si="6"/>
        <v>10182537</v>
      </c>
      <c r="P36" s="23">
        <f t="shared" si="7"/>
        <v>0.4890665153019507</v>
      </c>
      <c r="Q36" s="5">
        <v>1206872</v>
      </c>
      <c r="R36" s="18">
        <f t="shared" si="8"/>
        <v>0.05796597483078096</v>
      </c>
      <c r="S36" s="5">
        <v>1550373</v>
      </c>
      <c r="T36" s="18">
        <f t="shared" si="9"/>
        <v>0.07446430300505967</v>
      </c>
      <c r="U36" s="7">
        <f t="shared" si="10"/>
        <v>12939782</v>
      </c>
      <c r="V36" s="27">
        <f t="shared" si="11"/>
        <v>0.6214967931377914</v>
      </c>
      <c r="W36" s="5">
        <v>865078</v>
      </c>
      <c r="X36" s="18">
        <f t="shared" si="12"/>
        <v>0.04154963374298379</v>
      </c>
      <c r="Y36" s="5">
        <v>665268</v>
      </c>
      <c r="Z36" s="18">
        <f t="shared" si="13"/>
        <v>0.03195277390122895</v>
      </c>
      <c r="AA36" s="5">
        <v>410513</v>
      </c>
      <c r="AB36" s="18">
        <f t="shared" si="14"/>
        <v>0.019716909685292546</v>
      </c>
      <c r="AC36" s="5">
        <v>1440183</v>
      </c>
      <c r="AD36" s="18">
        <f t="shared" si="15"/>
        <v>0.06917188527840451</v>
      </c>
      <c r="AE36" s="5">
        <v>738883</v>
      </c>
      <c r="AF36" s="18">
        <f t="shared" si="16"/>
        <v>0.03548849702444992</v>
      </c>
      <c r="AG36" s="5">
        <v>1351533</v>
      </c>
      <c r="AH36" s="18">
        <f t="shared" si="17"/>
        <v>0.06491403219311566</v>
      </c>
      <c r="AI36" s="5">
        <v>0</v>
      </c>
      <c r="AJ36" s="18">
        <f t="shared" si="18"/>
        <v>0</v>
      </c>
      <c r="AK36" s="5">
        <v>7034</v>
      </c>
      <c r="AL36" s="18">
        <f t="shared" si="19"/>
        <v>0.0003378425110199866</v>
      </c>
      <c r="AM36" s="5">
        <v>0</v>
      </c>
      <c r="AN36" s="18">
        <f t="shared" si="20"/>
        <v>0</v>
      </c>
      <c r="AO36" s="117">
        <f t="shared" si="21"/>
        <v>5478492</v>
      </c>
      <c r="AP36" s="31">
        <f t="shared" si="22"/>
        <v>0.26313157433649537</v>
      </c>
      <c r="AQ36" s="5">
        <v>565959</v>
      </c>
      <c r="AR36" s="18">
        <f t="shared" si="23"/>
        <v>0.027182969817224994</v>
      </c>
      <c r="AS36" s="5">
        <v>1836119</v>
      </c>
      <c r="AT36" s="18">
        <f t="shared" si="24"/>
        <v>0.08818866270848831</v>
      </c>
      <c r="AU36" s="120">
        <f t="shared" si="25"/>
        <v>20820352</v>
      </c>
    </row>
    <row r="37" spans="1:47" ht="12.75">
      <c r="A37" s="12">
        <v>34</v>
      </c>
      <c r="B37" s="104" t="s">
        <v>80</v>
      </c>
      <c r="C37" s="5">
        <v>16446941</v>
      </c>
      <c r="D37" s="18">
        <f t="shared" si="0"/>
        <v>0.3535276205326191</v>
      </c>
      <c r="E37" s="5">
        <v>4924614</v>
      </c>
      <c r="F37" s="18">
        <f t="shared" si="1"/>
        <v>0.10585476469220771</v>
      </c>
      <c r="G37" s="5">
        <v>1232865</v>
      </c>
      <c r="H37" s="18">
        <f t="shared" si="2"/>
        <v>0.02650047993045925</v>
      </c>
      <c r="I37" s="5">
        <v>530470</v>
      </c>
      <c r="J37" s="18">
        <f t="shared" si="3"/>
        <v>0.011402472767667766</v>
      </c>
      <c r="K37" s="5">
        <v>206497</v>
      </c>
      <c r="L37" s="18">
        <f t="shared" si="4"/>
        <v>0.004438660846240298</v>
      </c>
      <c r="M37" s="5">
        <v>2122237</v>
      </c>
      <c r="N37" s="18">
        <f t="shared" si="5"/>
        <v>0.04561756479921002</v>
      </c>
      <c r="O37" s="6">
        <f t="shared" si="6"/>
        <v>25463624</v>
      </c>
      <c r="P37" s="23">
        <f t="shared" si="7"/>
        <v>0.5473415635684041</v>
      </c>
      <c r="Q37" s="5">
        <v>2217496</v>
      </c>
      <c r="R37" s="18">
        <f t="shared" si="8"/>
        <v>0.047665160616834505</v>
      </c>
      <c r="S37" s="5">
        <v>2619792</v>
      </c>
      <c r="T37" s="18">
        <f t="shared" si="9"/>
        <v>0.05631252839360166</v>
      </c>
      <c r="U37" s="7">
        <f t="shared" si="10"/>
        <v>30300912</v>
      </c>
      <c r="V37" s="27">
        <f t="shared" si="11"/>
        <v>0.6513192525788403</v>
      </c>
      <c r="W37" s="5">
        <v>2406596</v>
      </c>
      <c r="X37" s="18">
        <f t="shared" si="12"/>
        <v>0.05172987228830692</v>
      </c>
      <c r="Y37" s="5">
        <v>878725</v>
      </c>
      <c r="Z37" s="18">
        <f t="shared" si="13"/>
        <v>0.018888227199971453</v>
      </c>
      <c r="AA37" s="5">
        <v>701633</v>
      </c>
      <c r="AB37" s="18">
        <f t="shared" si="14"/>
        <v>0.015081627943893222</v>
      </c>
      <c r="AC37" s="5">
        <v>3261511</v>
      </c>
      <c r="AD37" s="18">
        <f t="shared" si="15"/>
        <v>0.0701063026353024</v>
      </c>
      <c r="AE37" s="5">
        <v>2354093</v>
      </c>
      <c r="AF37" s="18">
        <f t="shared" si="16"/>
        <v>0.050601318312170934</v>
      </c>
      <c r="AG37" s="5">
        <v>2749562</v>
      </c>
      <c r="AH37" s="18">
        <f t="shared" si="17"/>
        <v>0.05910193946502935</v>
      </c>
      <c r="AI37" s="5">
        <v>0</v>
      </c>
      <c r="AJ37" s="18">
        <f t="shared" si="18"/>
        <v>0</v>
      </c>
      <c r="AK37" s="5">
        <v>708</v>
      </c>
      <c r="AL37" s="18">
        <f t="shared" si="19"/>
        <v>1.5218486850356813E-05</v>
      </c>
      <c r="AM37" s="5">
        <v>656216</v>
      </c>
      <c r="AN37" s="18">
        <f t="shared" si="20"/>
        <v>0.014105387806488342</v>
      </c>
      <c r="AO37" s="117">
        <f t="shared" si="21"/>
        <v>13009044</v>
      </c>
      <c r="AP37" s="31">
        <f t="shared" si="22"/>
        <v>0.279629894138013</v>
      </c>
      <c r="AQ37" s="5">
        <v>124971</v>
      </c>
      <c r="AR37" s="18">
        <f t="shared" si="23"/>
        <v>0.0026862563844292954</v>
      </c>
      <c r="AS37" s="5">
        <v>3087438</v>
      </c>
      <c r="AT37" s="18">
        <f t="shared" si="24"/>
        <v>0.06636459689871742</v>
      </c>
      <c r="AU37" s="120">
        <f t="shared" si="25"/>
        <v>46522365</v>
      </c>
    </row>
    <row r="38" spans="1:47" ht="12.75">
      <c r="A38" s="13">
        <v>35</v>
      </c>
      <c r="B38" s="106" t="s">
        <v>81</v>
      </c>
      <c r="C38" s="8">
        <v>20450319</v>
      </c>
      <c r="D38" s="19">
        <f t="shared" si="0"/>
        <v>0.3408652999853705</v>
      </c>
      <c r="E38" s="8">
        <v>6878436</v>
      </c>
      <c r="F38" s="19">
        <f t="shared" si="1"/>
        <v>0.1146495636850541</v>
      </c>
      <c r="G38" s="8">
        <v>1041826</v>
      </c>
      <c r="H38" s="19">
        <f t="shared" si="2"/>
        <v>0.017365124329970533</v>
      </c>
      <c r="I38" s="8">
        <v>2920815</v>
      </c>
      <c r="J38" s="19">
        <f t="shared" si="3"/>
        <v>0.0486840562818003</v>
      </c>
      <c r="K38" s="8">
        <v>95895</v>
      </c>
      <c r="L38" s="19">
        <f t="shared" si="4"/>
        <v>0.0015983749662827806</v>
      </c>
      <c r="M38" s="8">
        <v>3452349</v>
      </c>
      <c r="N38" s="19">
        <f t="shared" si="5"/>
        <v>0.05754364895428741</v>
      </c>
      <c r="O38" s="9">
        <f t="shared" si="6"/>
        <v>34839640</v>
      </c>
      <c r="P38" s="24">
        <f t="shared" si="7"/>
        <v>0.5807060682027656</v>
      </c>
      <c r="Q38" s="8">
        <v>2181014</v>
      </c>
      <c r="R38" s="19">
        <f t="shared" si="8"/>
        <v>0.03635307553795581</v>
      </c>
      <c r="S38" s="8">
        <v>2460251</v>
      </c>
      <c r="T38" s="19">
        <f t="shared" si="9"/>
        <v>0.04100738942773009</v>
      </c>
      <c r="U38" s="10">
        <f t="shared" si="10"/>
        <v>39480905</v>
      </c>
      <c r="V38" s="28">
        <f t="shared" si="11"/>
        <v>0.6580665331684515</v>
      </c>
      <c r="W38" s="8">
        <v>2963309</v>
      </c>
      <c r="X38" s="19">
        <f t="shared" si="12"/>
        <v>0.04939234499150592</v>
      </c>
      <c r="Y38" s="8">
        <v>994398</v>
      </c>
      <c r="Z38" s="19">
        <f t="shared" si="13"/>
        <v>0.016574595857152766</v>
      </c>
      <c r="AA38" s="8">
        <v>378913</v>
      </c>
      <c r="AB38" s="19">
        <f t="shared" si="14"/>
        <v>0.0063157104499620125</v>
      </c>
      <c r="AC38" s="8">
        <v>4408366</v>
      </c>
      <c r="AD38" s="19">
        <f t="shared" si="15"/>
        <v>0.07347851146162111</v>
      </c>
      <c r="AE38" s="8">
        <v>4216960</v>
      </c>
      <c r="AF38" s="19">
        <f t="shared" si="16"/>
        <v>0.070288162029468</v>
      </c>
      <c r="AG38" s="8">
        <v>3624623</v>
      </c>
      <c r="AH38" s="19">
        <f t="shared" si="17"/>
        <v>0.06041510678776569</v>
      </c>
      <c r="AI38" s="8">
        <v>0</v>
      </c>
      <c r="AJ38" s="19">
        <f t="shared" si="18"/>
        <v>0</v>
      </c>
      <c r="AK38" s="8">
        <v>1300</v>
      </c>
      <c r="AL38" s="19">
        <f t="shared" si="19"/>
        <v>2.1668360771339638E-05</v>
      </c>
      <c r="AM38" s="8">
        <v>237227</v>
      </c>
      <c r="AN38" s="19">
        <f t="shared" si="20"/>
        <v>0.00395409247746353</v>
      </c>
      <c r="AO38" s="118">
        <f t="shared" si="21"/>
        <v>16825096</v>
      </c>
      <c r="AP38" s="32">
        <f t="shared" si="22"/>
        <v>0.2804401924157104</v>
      </c>
      <c r="AQ38" s="8">
        <v>2750</v>
      </c>
      <c r="AR38" s="19">
        <f t="shared" si="23"/>
        <v>4.583691701629539E-05</v>
      </c>
      <c r="AS38" s="8">
        <v>3686558</v>
      </c>
      <c r="AT38" s="19">
        <f t="shared" si="24"/>
        <v>0.06144743749882178</v>
      </c>
      <c r="AU38" s="122">
        <f t="shared" si="25"/>
        <v>59995309</v>
      </c>
    </row>
    <row r="39" spans="1:47" ht="12.75">
      <c r="A39" s="12">
        <v>36</v>
      </c>
      <c r="B39" s="105" t="s">
        <v>82</v>
      </c>
      <c r="C39" s="5">
        <f>61579947-20647850.66</f>
        <v>40932096.34</v>
      </c>
      <c r="D39" s="18">
        <f t="shared" si="0"/>
        <v>0.20675922785944656</v>
      </c>
      <c r="E39" s="5">
        <f>14033820-3441308.44</f>
        <v>10592511.56</v>
      </c>
      <c r="F39" s="18">
        <f t="shared" si="1"/>
        <v>0.05350567664665723</v>
      </c>
      <c r="G39" s="5">
        <v>489825</v>
      </c>
      <c r="H39" s="18">
        <f t="shared" si="2"/>
        <v>0.0024742402134748176</v>
      </c>
      <c r="I39" s="5">
        <v>1961517</v>
      </c>
      <c r="J39" s="18">
        <f t="shared" si="3"/>
        <v>0.009908159528024261</v>
      </c>
      <c r="K39" s="5">
        <v>8280</v>
      </c>
      <c r="L39" s="18">
        <f t="shared" si="4"/>
        <v>4.182454747628539E-05</v>
      </c>
      <c r="M39" s="5">
        <f>14482318-1720654.22</f>
        <v>12761663.78</v>
      </c>
      <c r="N39" s="18">
        <f t="shared" si="5"/>
        <v>0.06446265853176349</v>
      </c>
      <c r="O39" s="6">
        <f t="shared" si="6"/>
        <v>66745893.68000001</v>
      </c>
      <c r="P39" s="23">
        <f t="shared" si="7"/>
        <v>0.33715178732684264</v>
      </c>
      <c r="Q39" s="5">
        <f>7094156-1720654.22</f>
        <v>5373501.78</v>
      </c>
      <c r="R39" s="18">
        <f t="shared" si="8"/>
        <v>0.02714302902312972</v>
      </c>
      <c r="S39" s="5">
        <f>7802541-1720654.22</f>
        <v>6081886.78</v>
      </c>
      <c r="T39" s="18">
        <f t="shared" si="9"/>
        <v>0.030721275649215278</v>
      </c>
      <c r="U39" s="7">
        <f t="shared" si="10"/>
        <v>78201282.24000001</v>
      </c>
      <c r="V39" s="27">
        <f t="shared" si="11"/>
        <v>0.3950160919991877</v>
      </c>
      <c r="W39" s="5">
        <f>10187615-1720654.22</f>
        <v>8466960.78</v>
      </c>
      <c r="X39" s="18">
        <f t="shared" si="12"/>
        <v>0.042768937575236275</v>
      </c>
      <c r="Y39" s="5">
        <f>15441102-6950000</f>
        <v>8491102</v>
      </c>
      <c r="Z39" s="18">
        <f t="shared" si="13"/>
        <v>0.04289088148852437</v>
      </c>
      <c r="AA39" s="5">
        <f>12245574-1720654.22</f>
        <v>10524919.78</v>
      </c>
      <c r="AB39" s="18">
        <f t="shared" si="14"/>
        <v>0.053164252055882266</v>
      </c>
      <c r="AC39" s="5">
        <f>20949905-1720654.22</f>
        <v>19229250.78</v>
      </c>
      <c r="AD39" s="18">
        <f t="shared" si="15"/>
        <v>0.09713221161612415</v>
      </c>
      <c r="AE39" s="5">
        <v>5849283</v>
      </c>
      <c r="AF39" s="18">
        <f t="shared" si="16"/>
        <v>0.029546330257938288</v>
      </c>
      <c r="AG39" s="5">
        <v>6617819</v>
      </c>
      <c r="AH39" s="18">
        <f t="shared" si="17"/>
        <v>0.03342841605736274</v>
      </c>
      <c r="AI39" s="5">
        <v>0</v>
      </c>
      <c r="AJ39" s="18">
        <f t="shared" si="18"/>
        <v>0</v>
      </c>
      <c r="AK39" s="5">
        <v>0</v>
      </c>
      <c r="AL39" s="18">
        <f t="shared" si="19"/>
        <v>0</v>
      </c>
      <c r="AM39" s="5">
        <v>8820281</v>
      </c>
      <c r="AN39" s="18">
        <f t="shared" si="20"/>
        <v>0.04455365476312536</v>
      </c>
      <c r="AO39" s="119">
        <f t="shared" si="21"/>
        <v>67999616.34</v>
      </c>
      <c r="AP39" s="31">
        <f t="shared" si="22"/>
        <v>0.34348468381419345</v>
      </c>
      <c r="AQ39" s="5">
        <v>13320311</v>
      </c>
      <c r="AR39" s="18">
        <f t="shared" si="23"/>
        <v>0.067284538625409</v>
      </c>
      <c r="AS39" s="5">
        <v>38448655</v>
      </c>
      <c r="AT39" s="18">
        <f t="shared" si="24"/>
        <v>0.19421468556120985</v>
      </c>
      <c r="AU39" s="121">
        <f t="shared" si="25"/>
        <v>197969864.58</v>
      </c>
    </row>
    <row r="40" spans="1:47" ht="12.75">
      <c r="A40" s="12">
        <v>37</v>
      </c>
      <c r="B40" s="104" t="s">
        <v>83</v>
      </c>
      <c r="C40" s="5">
        <v>66743506</v>
      </c>
      <c r="D40" s="18">
        <f t="shared" si="0"/>
        <v>0.3873378828886873</v>
      </c>
      <c r="E40" s="5">
        <v>17536085</v>
      </c>
      <c r="F40" s="18">
        <f t="shared" si="1"/>
        <v>0.10176855315416104</v>
      </c>
      <c r="G40" s="5">
        <v>1243158</v>
      </c>
      <c r="H40" s="18">
        <f t="shared" si="2"/>
        <v>0.007214517436589782</v>
      </c>
      <c r="I40" s="5">
        <v>2056889</v>
      </c>
      <c r="J40" s="18">
        <f t="shared" si="3"/>
        <v>0.011936907099201968</v>
      </c>
      <c r="K40" s="5">
        <v>476376</v>
      </c>
      <c r="L40" s="18">
        <f t="shared" si="4"/>
        <v>0.002764590629970522</v>
      </c>
      <c r="M40" s="5">
        <v>4141142</v>
      </c>
      <c r="N40" s="18">
        <f t="shared" si="5"/>
        <v>0.02403261787029025</v>
      </c>
      <c r="O40" s="6">
        <f t="shared" si="6"/>
        <v>92197156</v>
      </c>
      <c r="P40" s="23">
        <f t="shared" si="7"/>
        <v>0.5350550690789009</v>
      </c>
      <c r="Q40" s="5">
        <v>5607341</v>
      </c>
      <c r="R40" s="18">
        <f t="shared" si="8"/>
        <v>0.03254152683520903</v>
      </c>
      <c r="S40" s="5">
        <v>8011685</v>
      </c>
      <c r="T40" s="18">
        <f t="shared" si="9"/>
        <v>0.04649484709824882</v>
      </c>
      <c r="U40" s="7">
        <f t="shared" si="10"/>
        <v>105816182</v>
      </c>
      <c r="V40" s="27">
        <f t="shared" si="11"/>
        <v>0.6140914430123587</v>
      </c>
      <c r="W40" s="5">
        <v>9371705</v>
      </c>
      <c r="X40" s="18">
        <f t="shared" si="12"/>
        <v>0.054387559049674815</v>
      </c>
      <c r="Y40" s="5">
        <v>1159821</v>
      </c>
      <c r="Z40" s="18">
        <f t="shared" si="13"/>
        <v>0.00673088121366954</v>
      </c>
      <c r="AA40" s="5">
        <v>2254351</v>
      </c>
      <c r="AB40" s="18">
        <f t="shared" si="14"/>
        <v>0.013082853987742196</v>
      </c>
      <c r="AC40" s="5">
        <v>17122395</v>
      </c>
      <c r="AD40" s="18">
        <f t="shared" si="15"/>
        <v>0.09936775316064225</v>
      </c>
      <c r="AE40" s="5">
        <v>8585613</v>
      </c>
      <c r="AF40" s="18">
        <f t="shared" si="16"/>
        <v>0.04982556898826369</v>
      </c>
      <c r="AG40" s="5">
        <v>9756954</v>
      </c>
      <c r="AH40" s="18">
        <f t="shared" si="17"/>
        <v>0.05662330513177281</v>
      </c>
      <c r="AI40" s="5">
        <v>0</v>
      </c>
      <c r="AJ40" s="18">
        <f t="shared" si="18"/>
        <v>0</v>
      </c>
      <c r="AK40" s="5">
        <v>58345</v>
      </c>
      <c r="AL40" s="18">
        <f t="shared" si="19"/>
        <v>0.00033859816679603945</v>
      </c>
      <c r="AM40" s="5">
        <v>2489823</v>
      </c>
      <c r="AN40" s="18">
        <f t="shared" si="20"/>
        <v>0.014449387324477082</v>
      </c>
      <c r="AO40" s="117">
        <f t="shared" si="21"/>
        <v>50799007</v>
      </c>
      <c r="AP40" s="31">
        <f t="shared" si="22"/>
        <v>0.29480590702303844</v>
      </c>
      <c r="AQ40" s="5">
        <v>6056011</v>
      </c>
      <c r="AR40" s="18">
        <f t="shared" si="23"/>
        <v>0.03514532903756363</v>
      </c>
      <c r="AS40" s="5">
        <v>9642196</v>
      </c>
      <c r="AT40" s="18">
        <f t="shared" si="24"/>
        <v>0.05595732092703924</v>
      </c>
      <c r="AU40" s="120">
        <f t="shared" si="25"/>
        <v>172313396</v>
      </c>
    </row>
    <row r="41" spans="1:47" ht="12.75">
      <c r="A41" s="12">
        <v>38</v>
      </c>
      <c r="B41" s="104" t="s">
        <v>84</v>
      </c>
      <c r="C41" s="5">
        <v>14939264</v>
      </c>
      <c r="D41" s="18">
        <f t="shared" si="0"/>
        <v>0.20442114384710755</v>
      </c>
      <c r="E41" s="5">
        <v>4036357</v>
      </c>
      <c r="F41" s="18">
        <f t="shared" si="1"/>
        <v>0.05523141668259424</v>
      </c>
      <c r="G41" s="5">
        <v>77519</v>
      </c>
      <c r="H41" s="18">
        <f t="shared" si="2"/>
        <v>0.0010607298090377097</v>
      </c>
      <c r="I41" s="5">
        <v>332554</v>
      </c>
      <c r="J41" s="18">
        <f t="shared" si="3"/>
        <v>0.0045504965352329944</v>
      </c>
      <c r="K41" s="5">
        <v>0</v>
      </c>
      <c r="L41" s="18">
        <f t="shared" si="4"/>
        <v>0</v>
      </c>
      <c r="M41" s="5">
        <v>7239405</v>
      </c>
      <c r="N41" s="18">
        <f t="shared" si="5"/>
        <v>0.09906026500853521</v>
      </c>
      <c r="O41" s="6">
        <f t="shared" si="6"/>
        <v>26625099</v>
      </c>
      <c r="P41" s="23">
        <f t="shared" si="7"/>
        <v>0.3643240518825077</v>
      </c>
      <c r="Q41" s="5">
        <v>1724568</v>
      </c>
      <c r="R41" s="18">
        <f t="shared" si="8"/>
        <v>0.02359809447119474</v>
      </c>
      <c r="S41" s="5">
        <v>2656495</v>
      </c>
      <c r="T41" s="18">
        <f t="shared" si="9"/>
        <v>0.03635010041486127</v>
      </c>
      <c r="U41" s="7">
        <f t="shared" si="10"/>
        <v>31006162</v>
      </c>
      <c r="V41" s="27">
        <f t="shared" si="11"/>
        <v>0.42427224676856373</v>
      </c>
      <c r="W41" s="5">
        <v>2021078</v>
      </c>
      <c r="X41" s="18">
        <f t="shared" si="12"/>
        <v>0.0276553835961547</v>
      </c>
      <c r="Y41" s="5">
        <v>1721560</v>
      </c>
      <c r="Z41" s="18">
        <f t="shared" si="13"/>
        <v>0.023556934558585114</v>
      </c>
      <c r="AA41" s="5">
        <v>775722</v>
      </c>
      <c r="AB41" s="18">
        <f t="shared" si="14"/>
        <v>0.01061457770258066</v>
      </c>
      <c r="AC41" s="5">
        <v>25776551</v>
      </c>
      <c r="AD41" s="18">
        <f t="shared" si="15"/>
        <v>0.3527129609499708</v>
      </c>
      <c r="AE41" s="5">
        <v>3061916</v>
      </c>
      <c r="AF41" s="18">
        <f t="shared" si="16"/>
        <v>0.04189767120279555</v>
      </c>
      <c r="AG41" s="5">
        <v>2173085</v>
      </c>
      <c r="AH41" s="18">
        <f t="shared" si="17"/>
        <v>0.029735368581544026</v>
      </c>
      <c r="AI41" s="5">
        <v>0</v>
      </c>
      <c r="AJ41" s="18">
        <f t="shared" si="18"/>
        <v>0</v>
      </c>
      <c r="AK41" s="5">
        <v>112268</v>
      </c>
      <c r="AL41" s="18">
        <f t="shared" si="19"/>
        <v>0.0015362171106573304</v>
      </c>
      <c r="AM41" s="5">
        <v>1406485</v>
      </c>
      <c r="AN41" s="18">
        <f t="shared" si="20"/>
        <v>0.01924561159798763</v>
      </c>
      <c r="AO41" s="117">
        <f t="shared" si="21"/>
        <v>37048665</v>
      </c>
      <c r="AP41" s="31">
        <f t="shared" si="22"/>
        <v>0.5069547253002757</v>
      </c>
      <c r="AQ41" s="5">
        <v>3444800</v>
      </c>
      <c r="AR41" s="18">
        <f t="shared" si="23"/>
        <v>0.04713685736623412</v>
      </c>
      <c r="AS41" s="5">
        <v>1581189</v>
      </c>
      <c r="AT41" s="18">
        <f t="shared" si="24"/>
        <v>0.02163617056492637</v>
      </c>
      <c r="AU41" s="120">
        <f t="shared" si="25"/>
        <v>73080816</v>
      </c>
    </row>
    <row r="42" spans="1:47" ht="12.75">
      <c r="A42" s="12">
        <v>39</v>
      </c>
      <c r="B42" s="104" t="s">
        <v>85</v>
      </c>
      <c r="C42" s="5">
        <v>9034654</v>
      </c>
      <c r="D42" s="18">
        <f t="shared" si="0"/>
        <v>0.294786295080538</v>
      </c>
      <c r="E42" s="5">
        <v>3167321</v>
      </c>
      <c r="F42" s="18">
        <f t="shared" si="1"/>
        <v>0.10334461318837275</v>
      </c>
      <c r="G42" s="5">
        <v>661882</v>
      </c>
      <c r="H42" s="18">
        <f t="shared" si="2"/>
        <v>0.021596149953334864</v>
      </c>
      <c r="I42" s="5">
        <v>529447</v>
      </c>
      <c r="J42" s="18">
        <f t="shared" si="3"/>
        <v>0.017275007938489465</v>
      </c>
      <c r="K42" s="5">
        <v>10197</v>
      </c>
      <c r="L42" s="18">
        <f t="shared" si="4"/>
        <v>0.0003327117840856159</v>
      </c>
      <c r="M42" s="5">
        <v>1750208</v>
      </c>
      <c r="N42" s="18">
        <f t="shared" si="5"/>
        <v>0.057106484868188444</v>
      </c>
      <c r="O42" s="6">
        <f t="shared" si="6"/>
        <v>15153709</v>
      </c>
      <c r="P42" s="23">
        <f t="shared" si="7"/>
        <v>0.49444126281300915</v>
      </c>
      <c r="Q42" s="5">
        <v>1076651</v>
      </c>
      <c r="R42" s="18">
        <f t="shared" si="8"/>
        <v>0.03512939835712096</v>
      </c>
      <c r="S42" s="5">
        <v>2352048</v>
      </c>
      <c r="T42" s="18">
        <f t="shared" si="9"/>
        <v>0.07674356049181177</v>
      </c>
      <c r="U42" s="7">
        <f t="shared" si="10"/>
        <v>18582408</v>
      </c>
      <c r="V42" s="27">
        <f t="shared" si="11"/>
        <v>0.6063142216619418</v>
      </c>
      <c r="W42" s="5">
        <v>1511308</v>
      </c>
      <c r="X42" s="18">
        <f t="shared" si="12"/>
        <v>0.04931156035920996</v>
      </c>
      <c r="Y42" s="5">
        <v>902070</v>
      </c>
      <c r="Z42" s="18">
        <f t="shared" si="13"/>
        <v>0.029433099840159998</v>
      </c>
      <c r="AA42" s="5">
        <v>412669</v>
      </c>
      <c r="AB42" s="18">
        <f t="shared" si="14"/>
        <v>0.013464728765992647</v>
      </c>
      <c r="AC42" s="5">
        <v>2109107</v>
      </c>
      <c r="AD42" s="18">
        <f t="shared" si="15"/>
        <v>0.06881678462267932</v>
      </c>
      <c r="AE42" s="5">
        <v>3023063</v>
      </c>
      <c r="AF42" s="18">
        <f t="shared" si="16"/>
        <v>0.09863770561275025</v>
      </c>
      <c r="AG42" s="5">
        <v>1711898</v>
      </c>
      <c r="AH42" s="18">
        <f t="shared" si="17"/>
        <v>0.05585649090444225</v>
      </c>
      <c r="AI42" s="5">
        <v>0</v>
      </c>
      <c r="AJ42" s="18">
        <f t="shared" si="18"/>
        <v>0</v>
      </c>
      <c r="AK42" s="5"/>
      <c r="AL42" s="18">
        <f t="shared" si="19"/>
        <v>0</v>
      </c>
      <c r="AM42" s="5">
        <v>236375</v>
      </c>
      <c r="AN42" s="18">
        <f t="shared" si="20"/>
        <v>0.0077125378016316025</v>
      </c>
      <c r="AO42" s="117">
        <f t="shared" si="21"/>
        <v>9906490</v>
      </c>
      <c r="AP42" s="31">
        <f t="shared" si="22"/>
        <v>0.32323290790686604</v>
      </c>
      <c r="AQ42" s="5">
        <v>1090206</v>
      </c>
      <c r="AR42" s="18">
        <f t="shared" si="23"/>
        <v>0.035571676304878196</v>
      </c>
      <c r="AS42" s="5">
        <v>1069044</v>
      </c>
      <c r="AT42" s="18">
        <f t="shared" si="24"/>
        <v>0.03488119412631393</v>
      </c>
      <c r="AU42" s="120">
        <f t="shared" si="25"/>
        <v>30648148</v>
      </c>
    </row>
    <row r="43" spans="1:47" ht="12.75">
      <c r="A43" s="13">
        <v>40</v>
      </c>
      <c r="B43" s="106" t="s">
        <v>86</v>
      </c>
      <c r="C43" s="8">
        <v>66723488</v>
      </c>
      <c r="D43" s="19">
        <f t="shared" si="0"/>
        <v>0.3139742870854045</v>
      </c>
      <c r="E43" s="8">
        <v>30618577</v>
      </c>
      <c r="F43" s="19">
        <f t="shared" si="1"/>
        <v>0.1440788869602345</v>
      </c>
      <c r="G43" s="8">
        <v>3985361</v>
      </c>
      <c r="H43" s="19">
        <f t="shared" si="2"/>
        <v>0.018753529173309625</v>
      </c>
      <c r="I43" s="8">
        <v>2208963</v>
      </c>
      <c r="J43" s="19">
        <f t="shared" si="3"/>
        <v>0.010394504302938066</v>
      </c>
      <c r="K43" s="8">
        <v>474018</v>
      </c>
      <c r="L43" s="19">
        <f t="shared" si="4"/>
        <v>0.0022305408196833065</v>
      </c>
      <c r="M43" s="8">
        <v>13806060</v>
      </c>
      <c r="N43" s="19">
        <f t="shared" si="5"/>
        <v>0.0649658459995125</v>
      </c>
      <c r="O43" s="9">
        <f t="shared" si="6"/>
        <v>117816467</v>
      </c>
      <c r="P43" s="24">
        <f t="shared" si="7"/>
        <v>0.5543975943410825</v>
      </c>
      <c r="Q43" s="8">
        <v>7654811</v>
      </c>
      <c r="R43" s="19">
        <f t="shared" si="8"/>
        <v>0.036020506399463297</v>
      </c>
      <c r="S43" s="8">
        <v>9385352</v>
      </c>
      <c r="T43" s="19">
        <f t="shared" si="9"/>
        <v>0.044163746404348274</v>
      </c>
      <c r="U43" s="10">
        <f t="shared" si="10"/>
        <v>134856630</v>
      </c>
      <c r="V43" s="28">
        <f t="shared" si="11"/>
        <v>0.6345818471448941</v>
      </c>
      <c r="W43" s="8">
        <v>10136261</v>
      </c>
      <c r="X43" s="19">
        <f t="shared" si="12"/>
        <v>0.04769722651769328</v>
      </c>
      <c r="Y43" s="8">
        <v>3806452</v>
      </c>
      <c r="Z43" s="19">
        <f t="shared" si="13"/>
        <v>0.0179116543341501</v>
      </c>
      <c r="AA43" s="8">
        <v>1079786</v>
      </c>
      <c r="AB43" s="19">
        <f t="shared" si="14"/>
        <v>0.00508104491711825</v>
      </c>
      <c r="AC43" s="8">
        <v>18190835</v>
      </c>
      <c r="AD43" s="19">
        <f t="shared" si="15"/>
        <v>0.08559885913957652</v>
      </c>
      <c r="AE43" s="8">
        <v>12670537</v>
      </c>
      <c r="AF43" s="19">
        <f t="shared" si="16"/>
        <v>0.05962252485308082</v>
      </c>
      <c r="AG43" s="8">
        <v>13505932</v>
      </c>
      <c r="AH43" s="19">
        <f t="shared" si="17"/>
        <v>0.06355356259438882</v>
      </c>
      <c r="AI43" s="8">
        <v>0</v>
      </c>
      <c r="AJ43" s="19">
        <f t="shared" si="18"/>
        <v>0</v>
      </c>
      <c r="AK43" s="8">
        <v>107644</v>
      </c>
      <c r="AL43" s="19">
        <f t="shared" si="19"/>
        <v>0.0005065299967384991</v>
      </c>
      <c r="AM43" s="8">
        <v>1583258</v>
      </c>
      <c r="AN43" s="19">
        <f t="shared" si="20"/>
        <v>0.007450184586007605</v>
      </c>
      <c r="AO43" s="118">
        <f t="shared" si="21"/>
        <v>61080705</v>
      </c>
      <c r="AP43" s="32">
        <f t="shared" si="22"/>
        <v>0.2874215869387539</v>
      </c>
      <c r="AQ43" s="8">
        <v>7104791</v>
      </c>
      <c r="AR43" s="19">
        <f t="shared" si="23"/>
        <v>0.033432330292981656</v>
      </c>
      <c r="AS43" s="8">
        <v>9470461</v>
      </c>
      <c r="AT43" s="19">
        <f t="shared" si="24"/>
        <v>0.04456423562337039</v>
      </c>
      <c r="AU43" s="122">
        <f t="shared" si="25"/>
        <v>212512587</v>
      </c>
    </row>
    <row r="44" spans="1:47" ht="12.75">
      <c r="A44" s="12">
        <v>41</v>
      </c>
      <c r="B44" s="105" t="s">
        <v>87</v>
      </c>
      <c r="C44" s="5">
        <v>4948788</v>
      </c>
      <c r="D44" s="18">
        <f t="shared" si="0"/>
        <v>0.29937663593443026</v>
      </c>
      <c r="E44" s="5">
        <v>1572619</v>
      </c>
      <c r="F44" s="18">
        <f t="shared" si="1"/>
        <v>0.0951354929381836</v>
      </c>
      <c r="G44" s="5">
        <v>406597</v>
      </c>
      <c r="H44" s="18">
        <f t="shared" si="2"/>
        <v>0.02459706134937111</v>
      </c>
      <c r="I44" s="5">
        <v>536951</v>
      </c>
      <c r="J44" s="18">
        <f t="shared" si="3"/>
        <v>0.03248281883192981</v>
      </c>
      <c r="K44" s="5">
        <v>101690</v>
      </c>
      <c r="L44" s="18">
        <f t="shared" si="4"/>
        <v>0.006151730506170847</v>
      </c>
      <c r="M44" s="5">
        <v>1296505</v>
      </c>
      <c r="N44" s="18">
        <f t="shared" si="5"/>
        <v>0.07843199291870424</v>
      </c>
      <c r="O44" s="6">
        <f t="shared" si="6"/>
        <v>8863150</v>
      </c>
      <c r="P44" s="23">
        <f t="shared" si="7"/>
        <v>0.5361757324787899</v>
      </c>
      <c r="Q44" s="5">
        <v>707362</v>
      </c>
      <c r="R44" s="18">
        <f t="shared" si="8"/>
        <v>0.04279182214874641</v>
      </c>
      <c r="S44" s="5">
        <v>770145</v>
      </c>
      <c r="T44" s="18">
        <f t="shared" si="9"/>
        <v>0.046589876002310425</v>
      </c>
      <c r="U44" s="7">
        <f t="shared" si="10"/>
        <v>10340657</v>
      </c>
      <c r="V44" s="27">
        <f t="shared" si="11"/>
        <v>0.6255574306298467</v>
      </c>
      <c r="W44" s="5">
        <v>880543</v>
      </c>
      <c r="X44" s="18">
        <f t="shared" si="12"/>
        <v>0.053268396450931225</v>
      </c>
      <c r="Y44" s="5">
        <v>748399</v>
      </c>
      <c r="Z44" s="18">
        <f t="shared" si="13"/>
        <v>0.04527435302475913</v>
      </c>
      <c r="AA44" s="5">
        <v>236487</v>
      </c>
      <c r="AB44" s="18">
        <f t="shared" si="14"/>
        <v>0.014306267009664914</v>
      </c>
      <c r="AC44" s="5">
        <v>1152335</v>
      </c>
      <c r="AD44" s="18">
        <f t="shared" si="15"/>
        <v>0.06971043733728373</v>
      </c>
      <c r="AE44" s="5">
        <v>1213865</v>
      </c>
      <c r="AF44" s="18">
        <f t="shared" si="16"/>
        <v>0.07343269103031837</v>
      </c>
      <c r="AG44" s="5">
        <v>1015841</v>
      </c>
      <c r="AH44" s="18">
        <f t="shared" si="17"/>
        <v>0.061453240919648926</v>
      </c>
      <c r="AI44" s="5">
        <v>0</v>
      </c>
      <c r="AJ44" s="18">
        <f t="shared" si="18"/>
        <v>0</v>
      </c>
      <c r="AK44" s="5">
        <v>0</v>
      </c>
      <c r="AL44" s="18">
        <f t="shared" si="19"/>
        <v>0</v>
      </c>
      <c r="AM44" s="5">
        <v>15776</v>
      </c>
      <c r="AN44" s="18">
        <f t="shared" si="20"/>
        <v>0.0009543681823714356</v>
      </c>
      <c r="AO44" s="119">
        <f t="shared" si="21"/>
        <v>5263246</v>
      </c>
      <c r="AP44" s="31">
        <f t="shared" si="22"/>
        <v>0.3183997539549777</v>
      </c>
      <c r="AQ44" s="5">
        <v>0</v>
      </c>
      <c r="AR44" s="18">
        <f t="shared" si="23"/>
        <v>0</v>
      </c>
      <c r="AS44" s="5">
        <v>926405</v>
      </c>
      <c r="AT44" s="18">
        <f t="shared" si="24"/>
        <v>0.05604281541517557</v>
      </c>
      <c r="AU44" s="121">
        <f t="shared" si="25"/>
        <v>16530308</v>
      </c>
    </row>
    <row r="45" spans="1:47" ht="12.75">
      <c r="A45" s="12">
        <v>42</v>
      </c>
      <c r="B45" s="104" t="s">
        <v>88</v>
      </c>
      <c r="C45" s="5">
        <v>10181423</v>
      </c>
      <c r="D45" s="18">
        <f t="shared" si="0"/>
        <v>0.3037531723300561</v>
      </c>
      <c r="E45" s="5">
        <v>3476044</v>
      </c>
      <c r="F45" s="18">
        <f t="shared" si="1"/>
        <v>0.10370450104654895</v>
      </c>
      <c r="G45" s="5">
        <v>797889</v>
      </c>
      <c r="H45" s="18">
        <f t="shared" si="2"/>
        <v>0.023804267332499213</v>
      </c>
      <c r="I45" s="5">
        <v>822132</v>
      </c>
      <c r="J45" s="18">
        <f t="shared" si="3"/>
        <v>0.024527534419702793</v>
      </c>
      <c r="K45" s="5">
        <v>3695</v>
      </c>
      <c r="L45" s="18">
        <f t="shared" si="4"/>
        <v>0.00011023684722258935</v>
      </c>
      <c r="M45" s="5">
        <v>1245705</v>
      </c>
      <c r="N45" s="18">
        <f t="shared" si="5"/>
        <v>0.037164436202818854</v>
      </c>
      <c r="O45" s="6">
        <f t="shared" si="6"/>
        <v>16526888</v>
      </c>
      <c r="P45" s="23">
        <f t="shared" si="7"/>
        <v>0.4930641481788485</v>
      </c>
      <c r="Q45" s="5">
        <v>1138709</v>
      </c>
      <c r="R45" s="18">
        <f t="shared" si="8"/>
        <v>0.03397231124871109</v>
      </c>
      <c r="S45" s="5">
        <v>2079282</v>
      </c>
      <c r="T45" s="18">
        <f t="shared" si="9"/>
        <v>0.06203342142535319</v>
      </c>
      <c r="U45" s="7">
        <f t="shared" si="10"/>
        <v>19744879</v>
      </c>
      <c r="V45" s="27">
        <f t="shared" si="11"/>
        <v>0.5890698808529128</v>
      </c>
      <c r="W45" s="5">
        <v>1742801</v>
      </c>
      <c r="X45" s="18">
        <f t="shared" si="12"/>
        <v>0.05199482749022353</v>
      </c>
      <c r="Y45" s="5">
        <v>767768</v>
      </c>
      <c r="Z45" s="18">
        <f t="shared" si="13"/>
        <v>0.02290563564773829</v>
      </c>
      <c r="AA45" s="5">
        <v>507754</v>
      </c>
      <c r="AB45" s="18">
        <f t="shared" si="14"/>
        <v>0.01514836268596986</v>
      </c>
      <c r="AC45" s="5">
        <v>2339399</v>
      </c>
      <c r="AD45" s="18">
        <f t="shared" si="15"/>
        <v>0.0697937672951768</v>
      </c>
      <c r="AE45" s="5">
        <v>1876803</v>
      </c>
      <c r="AF45" s="18">
        <f t="shared" si="16"/>
        <v>0.05599265103596681</v>
      </c>
      <c r="AG45" s="5">
        <v>1964226</v>
      </c>
      <c r="AH45" s="18">
        <f t="shared" si="17"/>
        <v>0.05860083395741212</v>
      </c>
      <c r="AI45" s="5">
        <v>0</v>
      </c>
      <c r="AJ45" s="18">
        <f t="shared" si="18"/>
        <v>0</v>
      </c>
      <c r="AK45" s="5">
        <v>13945</v>
      </c>
      <c r="AL45" s="18">
        <f t="shared" si="19"/>
        <v>0.00041603594980216735</v>
      </c>
      <c r="AM45" s="5">
        <v>23389</v>
      </c>
      <c r="AN45" s="18">
        <f t="shared" si="20"/>
        <v>0.0006977888009984147</v>
      </c>
      <c r="AO45" s="117">
        <f t="shared" si="21"/>
        <v>9236085</v>
      </c>
      <c r="AP45" s="31">
        <f t="shared" si="22"/>
        <v>0.275549902863288</v>
      </c>
      <c r="AQ45" s="5">
        <v>2853848</v>
      </c>
      <c r="AR45" s="18">
        <f t="shared" si="23"/>
        <v>0.08514186900473401</v>
      </c>
      <c r="AS45" s="5">
        <v>1683926</v>
      </c>
      <c r="AT45" s="18">
        <f t="shared" si="24"/>
        <v>0.05023834727906522</v>
      </c>
      <c r="AU45" s="120">
        <f t="shared" si="25"/>
        <v>33518738</v>
      </c>
    </row>
    <row r="46" spans="1:47" ht="12.75">
      <c r="A46" s="12">
        <v>43</v>
      </c>
      <c r="B46" s="104" t="s">
        <v>89</v>
      </c>
      <c r="C46" s="5">
        <v>13126169</v>
      </c>
      <c r="D46" s="18">
        <f t="shared" si="0"/>
        <v>0.34670726764460663</v>
      </c>
      <c r="E46" s="5">
        <v>3844281</v>
      </c>
      <c r="F46" s="18">
        <f t="shared" si="1"/>
        <v>0.1015406827055233</v>
      </c>
      <c r="G46" s="5">
        <v>1404454</v>
      </c>
      <c r="H46" s="18">
        <f t="shared" si="2"/>
        <v>0.03709646042745133</v>
      </c>
      <c r="I46" s="5">
        <v>483252</v>
      </c>
      <c r="J46" s="18">
        <f t="shared" si="3"/>
        <v>0.012764347350989573</v>
      </c>
      <c r="K46" s="5">
        <v>103249</v>
      </c>
      <c r="L46" s="18">
        <f t="shared" si="4"/>
        <v>0.0027271611905223827</v>
      </c>
      <c r="M46" s="5">
        <v>2128042</v>
      </c>
      <c r="N46" s="18">
        <f t="shared" si="5"/>
        <v>0.05620890811728571</v>
      </c>
      <c r="O46" s="6">
        <f t="shared" si="6"/>
        <v>21089447</v>
      </c>
      <c r="P46" s="23">
        <f t="shared" si="7"/>
        <v>0.557044827436379</v>
      </c>
      <c r="Q46" s="5">
        <v>1062822</v>
      </c>
      <c r="R46" s="18">
        <f t="shared" si="8"/>
        <v>0.028072784344965854</v>
      </c>
      <c r="S46" s="5">
        <v>2498123</v>
      </c>
      <c r="T46" s="18">
        <f t="shared" si="9"/>
        <v>0.06598402013337995</v>
      </c>
      <c r="U46" s="7">
        <f t="shared" si="10"/>
        <v>24650392</v>
      </c>
      <c r="V46" s="27">
        <f t="shared" si="11"/>
        <v>0.6511016319147247</v>
      </c>
      <c r="W46" s="5">
        <v>1606536</v>
      </c>
      <c r="X46" s="18">
        <f t="shared" si="12"/>
        <v>0.04243414106070825</v>
      </c>
      <c r="Y46" s="5">
        <v>627596</v>
      </c>
      <c r="Z46" s="18">
        <f t="shared" si="13"/>
        <v>0.016576968828047586</v>
      </c>
      <c r="AA46" s="5">
        <v>324682</v>
      </c>
      <c r="AB46" s="18">
        <f t="shared" si="14"/>
        <v>0.008575968286968282</v>
      </c>
      <c r="AC46" s="5">
        <v>2719392</v>
      </c>
      <c r="AD46" s="18">
        <f t="shared" si="15"/>
        <v>0.07182849542578662</v>
      </c>
      <c r="AE46" s="5">
        <v>2809203</v>
      </c>
      <c r="AF46" s="18">
        <f t="shared" si="16"/>
        <v>0.07420071281948541</v>
      </c>
      <c r="AG46" s="5">
        <v>2122446</v>
      </c>
      <c r="AH46" s="18">
        <f t="shared" si="17"/>
        <v>0.056061098511166876</v>
      </c>
      <c r="AI46" s="5">
        <v>0</v>
      </c>
      <c r="AJ46" s="18">
        <f t="shared" si="18"/>
        <v>0</v>
      </c>
      <c r="AK46" s="5">
        <v>10623</v>
      </c>
      <c r="AL46" s="18">
        <f t="shared" si="19"/>
        <v>0.00028058996529670285</v>
      </c>
      <c r="AM46" s="5">
        <v>268455</v>
      </c>
      <c r="AN46" s="18">
        <f t="shared" si="20"/>
        <v>0.007090819837496597</v>
      </c>
      <c r="AO46" s="117">
        <f t="shared" si="21"/>
        <v>10488933</v>
      </c>
      <c r="AP46" s="31">
        <f t="shared" si="22"/>
        <v>0.2770487947349563</v>
      </c>
      <c r="AQ46" s="5">
        <v>333744</v>
      </c>
      <c r="AR46" s="18">
        <f t="shared" si="23"/>
        <v>0.008815326873574583</v>
      </c>
      <c r="AS46" s="5">
        <v>2386446</v>
      </c>
      <c r="AT46" s="18">
        <f t="shared" si="24"/>
        <v>0.06303424647674435</v>
      </c>
      <c r="AU46" s="120">
        <f t="shared" si="25"/>
        <v>37859515</v>
      </c>
    </row>
    <row r="47" spans="1:47" ht="12.75">
      <c r="A47" s="12">
        <v>44</v>
      </c>
      <c r="B47" s="104" t="s">
        <v>90</v>
      </c>
      <c r="C47" s="5">
        <v>21512967</v>
      </c>
      <c r="D47" s="18">
        <f t="shared" si="0"/>
        <v>0.225201840324668</v>
      </c>
      <c r="E47" s="5">
        <v>3169118</v>
      </c>
      <c r="F47" s="18">
        <f t="shared" si="1"/>
        <v>0.033174931463708895</v>
      </c>
      <c r="G47" s="5">
        <v>192238</v>
      </c>
      <c r="H47" s="18">
        <f t="shared" si="2"/>
        <v>0.0020123840370476803</v>
      </c>
      <c r="I47" s="5">
        <v>391725</v>
      </c>
      <c r="J47" s="18">
        <f t="shared" si="3"/>
        <v>0.004100651988225547</v>
      </c>
      <c r="K47" s="5">
        <v>217576</v>
      </c>
      <c r="L47" s="18">
        <f t="shared" si="4"/>
        <v>0.002277627052116055</v>
      </c>
      <c r="M47" s="5">
        <v>2239253</v>
      </c>
      <c r="N47" s="18">
        <f t="shared" si="5"/>
        <v>0.023440927351049894</v>
      </c>
      <c r="O47" s="6">
        <f t="shared" si="6"/>
        <v>27722877</v>
      </c>
      <c r="P47" s="23">
        <f t="shared" si="7"/>
        <v>0.29020836221681606</v>
      </c>
      <c r="Q47" s="5">
        <v>2173855</v>
      </c>
      <c r="R47" s="18">
        <f t="shared" si="8"/>
        <v>0.022756328617943827</v>
      </c>
      <c r="S47" s="5">
        <v>3029517</v>
      </c>
      <c r="T47" s="18">
        <f t="shared" si="9"/>
        <v>0.03171356157869192</v>
      </c>
      <c r="U47" s="7">
        <f t="shared" si="10"/>
        <v>32926249</v>
      </c>
      <c r="V47" s="27">
        <f t="shared" si="11"/>
        <v>0.34467825241345185</v>
      </c>
      <c r="W47" s="5">
        <v>1794199</v>
      </c>
      <c r="X47" s="18">
        <f t="shared" si="12"/>
        <v>0.0187820172228535</v>
      </c>
      <c r="Y47" s="5">
        <v>804674</v>
      </c>
      <c r="Z47" s="18">
        <f t="shared" si="13"/>
        <v>0.008423480855123884</v>
      </c>
      <c r="AA47" s="5">
        <v>468629</v>
      </c>
      <c r="AB47" s="18">
        <f t="shared" si="14"/>
        <v>0.00490569772312247</v>
      </c>
      <c r="AC47" s="5">
        <v>6870082</v>
      </c>
      <c r="AD47" s="18">
        <f t="shared" si="15"/>
        <v>0.07191732825980608</v>
      </c>
      <c r="AE47" s="5">
        <v>4496890</v>
      </c>
      <c r="AF47" s="18">
        <f t="shared" si="16"/>
        <v>0.047074301919284134</v>
      </c>
      <c r="AG47" s="5">
        <v>2614452</v>
      </c>
      <c r="AH47" s="18">
        <f t="shared" si="17"/>
        <v>0.02736858202034656</v>
      </c>
      <c r="AI47" s="5">
        <v>0</v>
      </c>
      <c r="AJ47" s="18">
        <f t="shared" si="18"/>
        <v>0</v>
      </c>
      <c r="AK47" s="5">
        <v>4100</v>
      </c>
      <c r="AL47" s="18">
        <f t="shared" si="19"/>
        <v>4.2919581726274146E-05</v>
      </c>
      <c r="AM47" s="5">
        <v>490258</v>
      </c>
      <c r="AN47" s="18">
        <f t="shared" si="20"/>
        <v>0.0051321142190145635</v>
      </c>
      <c r="AO47" s="117">
        <f t="shared" si="21"/>
        <v>17543284</v>
      </c>
      <c r="AP47" s="31">
        <f t="shared" si="22"/>
        <v>0.18364644180127748</v>
      </c>
      <c r="AQ47" s="5">
        <v>41868321</v>
      </c>
      <c r="AR47" s="18">
        <f t="shared" si="23"/>
        <v>0.43828556704911714</v>
      </c>
      <c r="AS47" s="5">
        <v>3189638</v>
      </c>
      <c r="AT47" s="18">
        <f t="shared" si="24"/>
        <v>0.033389738736153564</v>
      </c>
      <c r="AU47" s="120">
        <f t="shared" si="25"/>
        <v>95527492</v>
      </c>
    </row>
    <row r="48" spans="1:47" ht="12.75">
      <c r="A48" s="13">
        <v>45</v>
      </c>
      <c r="B48" s="106" t="s">
        <v>91</v>
      </c>
      <c r="C48" s="8">
        <v>40859693</v>
      </c>
      <c r="D48" s="19">
        <f t="shared" si="0"/>
        <v>0.319136318157712</v>
      </c>
      <c r="E48" s="8">
        <v>13677688</v>
      </c>
      <c r="F48" s="19">
        <f t="shared" si="1"/>
        <v>0.10683014650232246</v>
      </c>
      <c r="G48" s="8">
        <v>1539836</v>
      </c>
      <c r="H48" s="19">
        <f t="shared" si="2"/>
        <v>0.012026952615789321</v>
      </c>
      <c r="I48" s="8">
        <v>7074390</v>
      </c>
      <c r="J48" s="19">
        <f t="shared" si="3"/>
        <v>0.055254815003424926</v>
      </c>
      <c r="K48" s="8">
        <v>435179</v>
      </c>
      <c r="L48" s="19">
        <f t="shared" si="4"/>
        <v>0.0033989835361600725</v>
      </c>
      <c r="M48" s="8">
        <v>3005497</v>
      </c>
      <c r="N48" s="19">
        <f t="shared" si="5"/>
        <v>0.02347455833341795</v>
      </c>
      <c r="O48" s="9">
        <f t="shared" si="6"/>
        <v>66592283</v>
      </c>
      <c r="P48" s="24">
        <f t="shared" si="7"/>
        <v>0.5201217741488268</v>
      </c>
      <c r="Q48" s="8">
        <v>4405384</v>
      </c>
      <c r="R48" s="19">
        <f t="shared" si="8"/>
        <v>0.03440843351003381</v>
      </c>
      <c r="S48" s="8">
        <v>5202681</v>
      </c>
      <c r="T48" s="19">
        <f t="shared" si="9"/>
        <v>0.04063575462715991</v>
      </c>
      <c r="U48" s="10">
        <f t="shared" si="10"/>
        <v>76200348</v>
      </c>
      <c r="V48" s="28">
        <f t="shared" si="11"/>
        <v>0.5951659622860205</v>
      </c>
      <c r="W48" s="8">
        <v>7038995</v>
      </c>
      <c r="X48" s="19">
        <f t="shared" si="12"/>
        <v>0.05497836089543169</v>
      </c>
      <c r="Y48" s="8">
        <v>3084405</v>
      </c>
      <c r="Z48" s="19">
        <f t="shared" si="13"/>
        <v>0.024090872523375</v>
      </c>
      <c r="AA48" s="8">
        <v>1204367</v>
      </c>
      <c r="AB48" s="19">
        <f t="shared" si="14"/>
        <v>0.009406758148932963</v>
      </c>
      <c r="AC48" s="8">
        <v>10507305</v>
      </c>
      <c r="AD48" s="19">
        <f t="shared" si="15"/>
        <v>0.08206773926226314</v>
      </c>
      <c r="AE48" s="8">
        <v>6705566</v>
      </c>
      <c r="AF48" s="19">
        <f t="shared" si="16"/>
        <v>0.05237409993275124</v>
      </c>
      <c r="AG48" s="8">
        <v>5058823</v>
      </c>
      <c r="AH48" s="19">
        <f t="shared" si="17"/>
        <v>0.03951214578219056</v>
      </c>
      <c r="AI48" s="8">
        <v>0</v>
      </c>
      <c r="AJ48" s="19">
        <f t="shared" si="18"/>
        <v>0</v>
      </c>
      <c r="AK48" s="8">
        <v>133332</v>
      </c>
      <c r="AL48" s="19">
        <f t="shared" si="19"/>
        <v>0.0010413950876381783</v>
      </c>
      <c r="AM48" s="8">
        <v>2016960</v>
      </c>
      <c r="AN48" s="19">
        <f t="shared" si="20"/>
        <v>0.0157535493052133</v>
      </c>
      <c r="AO48" s="118">
        <f t="shared" si="21"/>
        <v>35749753</v>
      </c>
      <c r="AP48" s="32">
        <f t="shared" si="22"/>
        <v>0.27922492093779605</v>
      </c>
      <c r="AQ48" s="8">
        <v>10443616</v>
      </c>
      <c r="AR48" s="19">
        <f t="shared" si="23"/>
        <v>0.0815702936997831</v>
      </c>
      <c r="AS48" s="8">
        <v>5638383</v>
      </c>
      <c r="AT48" s="19">
        <f t="shared" si="24"/>
        <v>0.04403882307640037</v>
      </c>
      <c r="AU48" s="122">
        <f t="shared" si="25"/>
        <v>128032100</v>
      </c>
    </row>
    <row r="49" spans="1:47" ht="12.75">
      <c r="A49" s="12">
        <v>46</v>
      </c>
      <c r="B49" s="105" t="s">
        <v>92</v>
      </c>
      <c r="C49" s="5">
        <v>2977206</v>
      </c>
      <c r="D49" s="18">
        <f t="shared" si="0"/>
        <v>0.23538187572696895</v>
      </c>
      <c r="E49" s="5">
        <v>1092810</v>
      </c>
      <c r="F49" s="18">
        <f t="shared" si="1"/>
        <v>0.0863990155915274</v>
      </c>
      <c r="G49" s="5">
        <v>288488</v>
      </c>
      <c r="H49" s="18">
        <f t="shared" si="2"/>
        <v>0.022808245907311023</v>
      </c>
      <c r="I49" s="5">
        <v>489571</v>
      </c>
      <c r="J49" s="18">
        <f t="shared" si="3"/>
        <v>0.03870613598169825</v>
      </c>
      <c r="K49" s="5">
        <v>0</v>
      </c>
      <c r="L49" s="18">
        <f t="shared" si="4"/>
        <v>0</v>
      </c>
      <c r="M49" s="5">
        <v>1131233</v>
      </c>
      <c r="N49" s="18">
        <f t="shared" si="5"/>
        <v>0.08943678919908339</v>
      </c>
      <c r="O49" s="6">
        <f t="shared" si="6"/>
        <v>5979308</v>
      </c>
      <c r="P49" s="23">
        <f t="shared" si="7"/>
        <v>0.47273206240658905</v>
      </c>
      <c r="Q49" s="5">
        <v>437753</v>
      </c>
      <c r="R49" s="18">
        <f t="shared" si="8"/>
        <v>0.034609335815226704</v>
      </c>
      <c r="S49" s="5">
        <v>993136</v>
      </c>
      <c r="T49" s="18">
        <f t="shared" si="9"/>
        <v>0.07851865626093023</v>
      </c>
      <c r="U49" s="7">
        <f t="shared" si="10"/>
        <v>7410197</v>
      </c>
      <c r="V49" s="27">
        <f t="shared" si="11"/>
        <v>0.5858600544827459</v>
      </c>
      <c r="W49" s="5">
        <v>583468</v>
      </c>
      <c r="X49" s="18">
        <f t="shared" si="12"/>
        <v>0.046129757990096464</v>
      </c>
      <c r="Y49" s="5">
        <v>455485</v>
      </c>
      <c r="Z49" s="18">
        <f t="shared" si="13"/>
        <v>0.03601125137645781</v>
      </c>
      <c r="AA49" s="5">
        <v>361605</v>
      </c>
      <c r="AB49" s="18">
        <f t="shared" si="14"/>
        <v>0.028588973410724892</v>
      </c>
      <c r="AC49" s="5">
        <v>950146</v>
      </c>
      <c r="AD49" s="18">
        <f t="shared" si="15"/>
        <v>0.07511980954441065</v>
      </c>
      <c r="AE49" s="5">
        <v>1196293</v>
      </c>
      <c r="AF49" s="18">
        <f t="shared" si="16"/>
        <v>0.09458051954048288</v>
      </c>
      <c r="AG49" s="5">
        <v>815725</v>
      </c>
      <c r="AH49" s="18">
        <f t="shared" si="17"/>
        <v>0.06449230606729321</v>
      </c>
      <c r="AI49" s="5">
        <v>0</v>
      </c>
      <c r="AJ49" s="18">
        <f t="shared" si="18"/>
        <v>0</v>
      </c>
      <c r="AK49" s="5">
        <v>1150</v>
      </c>
      <c r="AL49" s="18">
        <f t="shared" si="19"/>
        <v>9.09205332402307E-05</v>
      </c>
      <c r="AM49" s="5">
        <v>418090</v>
      </c>
      <c r="AN49" s="18">
        <f t="shared" si="20"/>
        <v>0.033054752819485264</v>
      </c>
      <c r="AO49" s="119">
        <f t="shared" si="21"/>
        <v>4781962</v>
      </c>
      <c r="AP49" s="31">
        <f t="shared" si="22"/>
        <v>0.3780682912821914</v>
      </c>
      <c r="AQ49" s="5">
        <v>204244</v>
      </c>
      <c r="AR49" s="18">
        <f t="shared" si="23"/>
        <v>0.016147802948797984</v>
      </c>
      <c r="AS49" s="5">
        <v>252005</v>
      </c>
      <c r="AT49" s="18">
        <f t="shared" si="24"/>
        <v>0.019923851286264643</v>
      </c>
      <c r="AU49" s="121">
        <f t="shared" si="25"/>
        <v>12648408</v>
      </c>
    </row>
    <row r="50" spans="1:47" ht="12.75">
      <c r="A50" s="12">
        <v>47</v>
      </c>
      <c r="B50" s="104" t="s">
        <v>93</v>
      </c>
      <c r="C50" s="5">
        <v>14610339</v>
      </c>
      <c r="D50" s="18">
        <f t="shared" si="0"/>
        <v>0.2987542115749501</v>
      </c>
      <c r="E50" s="5">
        <v>4279007</v>
      </c>
      <c r="F50" s="18">
        <f t="shared" si="1"/>
        <v>0.08749772079954424</v>
      </c>
      <c r="G50" s="5">
        <v>1039143</v>
      </c>
      <c r="H50" s="18">
        <f t="shared" si="2"/>
        <v>0.02124853829049609</v>
      </c>
      <c r="I50" s="5">
        <v>1001864</v>
      </c>
      <c r="J50" s="18">
        <f t="shared" si="3"/>
        <v>0.02048625219615546</v>
      </c>
      <c r="K50" s="5">
        <v>62634</v>
      </c>
      <c r="L50" s="18">
        <f t="shared" si="4"/>
        <v>0.0012807486046549244</v>
      </c>
      <c r="M50" s="5">
        <v>3520714</v>
      </c>
      <c r="N50" s="18">
        <f t="shared" si="5"/>
        <v>0.07199204174871567</v>
      </c>
      <c r="O50" s="6">
        <f t="shared" si="6"/>
        <v>24513701</v>
      </c>
      <c r="P50" s="23">
        <f t="shared" si="7"/>
        <v>0.5012595132145165</v>
      </c>
      <c r="Q50" s="5">
        <v>1684935</v>
      </c>
      <c r="R50" s="18">
        <f t="shared" si="8"/>
        <v>0.034453781495421734</v>
      </c>
      <c r="S50" s="5">
        <v>3028581</v>
      </c>
      <c r="T50" s="18">
        <f t="shared" si="9"/>
        <v>0.06192883880694855</v>
      </c>
      <c r="U50" s="7">
        <f t="shared" si="10"/>
        <v>29227217</v>
      </c>
      <c r="V50" s="27">
        <f t="shared" si="11"/>
        <v>0.5976421335168867</v>
      </c>
      <c r="W50" s="5">
        <v>2515444</v>
      </c>
      <c r="X50" s="18">
        <f t="shared" si="12"/>
        <v>0.051436143198384285</v>
      </c>
      <c r="Y50" s="5">
        <v>1389969</v>
      </c>
      <c r="Z50" s="18">
        <f t="shared" si="13"/>
        <v>0.028422276355710964</v>
      </c>
      <c r="AA50" s="5">
        <v>488383</v>
      </c>
      <c r="AB50" s="18">
        <f t="shared" si="14"/>
        <v>0.009986522428508253</v>
      </c>
      <c r="AC50" s="5">
        <v>5304182</v>
      </c>
      <c r="AD50" s="18">
        <f t="shared" si="15"/>
        <v>0.10846063951425369</v>
      </c>
      <c r="AE50" s="5">
        <v>2258864</v>
      </c>
      <c r="AF50" s="18">
        <f t="shared" si="16"/>
        <v>0.046189560240528164</v>
      </c>
      <c r="AG50" s="5">
        <v>2542065</v>
      </c>
      <c r="AH50" s="18">
        <f t="shared" si="17"/>
        <v>0.05198049304997478</v>
      </c>
      <c r="AI50" s="5">
        <v>0</v>
      </c>
      <c r="AJ50" s="18">
        <f t="shared" si="18"/>
        <v>0</v>
      </c>
      <c r="AK50" s="5">
        <v>8052</v>
      </c>
      <c r="AL50" s="18">
        <f t="shared" si="19"/>
        <v>0.00016464839806944233</v>
      </c>
      <c r="AM50" s="5">
        <v>845467</v>
      </c>
      <c r="AN50" s="18">
        <f t="shared" si="20"/>
        <v>0.017288224934249526</v>
      </c>
      <c r="AO50" s="117">
        <f t="shared" si="21"/>
        <v>15352426</v>
      </c>
      <c r="AP50" s="31">
        <f t="shared" si="22"/>
        <v>0.3139285081196791</v>
      </c>
      <c r="AQ50" s="5">
        <v>1686496</v>
      </c>
      <c r="AR50" s="18">
        <f t="shared" si="23"/>
        <v>0.03448570103707429</v>
      </c>
      <c r="AS50" s="5">
        <v>2638072</v>
      </c>
      <c r="AT50" s="18">
        <f t="shared" si="24"/>
        <v>0.05394365732635989</v>
      </c>
      <c r="AU50" s="120">
        <f t="shared" si="25"/>
        <v>48904211</v>
      </c>
    </row>
    <row r="51" spans="1:47" ht="12.75">
      <c r="A51" s="12">
        <v>48</v>
      </c>
      <c r="B51" s="104" t="s">
        <v>94</v>
      </c>
      <c r="C51" s="5">
        <v>24577858</v>
      </c>
      <c r="D51" s="18">
        <f t="shared" si="0"/>
        <v>0.33418725300638036</v>
      </c>
      <c r="E51" s="5">
        <v>10679172</v>
      </c>
      <c r="F51" s="18">
        <f t="shared" si="1"/>
        <v>0.14520562186756278</v>
      </c>
      <c r="G51" s="5">
        <v>212863</v>
      </c>
      <c r="H51" s="18">
        <f t="shared" si="2"/>
        <v>0.0028943165525936857</v>
      </c>
      <c r="I51" s="5">
        <v>1864696</v>
      </c>
      <c r="J51" s="18">
        <f t="shared" si="3"/>
        <v>0.025354432185749686</v>
      </c>
      <c r="K51" s="5">
        <v>91043</v>
      </c>
      <c r="L51" s="18">
        <f t="shared" si="4"/>
        <v>0.001237919515828429</v>
      </c>
      <c r="M51" s="5">
        <v>3927642</v>
      </c>
      <c r="N51" s="18">
        <f t="shared" si="5"/>
        <v>0.05340448670394652</v>
      </c>
      <c r="O51" s="6">
        <f t="shared" si="6"/>
        <v>41353274</v>
      </c>
      <c r="P51" s="23">
        <f t="shared" si="7"/>
        <v>0.5622840298320614</v>
      </c>
      <c r="Q51" s="5">
        <v>2968707</v>
      </c>
      <c r="R51" s="18">
        <f t="shared" si="8"/>
        <v>0.04036576488117119</v>
      </c>
      <c r="S51" s="5">
        <v>1426684</v>
      </c>
      <c r="T51" s="18">
        <f t="shared" si="9"/>
        <v>0.019398745279924506</v>
      </c>
      <c r="U51" s="7">
        <f t="shared" si="10"/>
        <v>45748665</v>
      </c>
      <c r="V51" s="27">
        <f t="shared" si="11"/>
        <v>0.6220485399931571</v>
      </c>
      <c r="W51" s="5">
        <v>3601878</v>
      </c>
      <c r="X51" s="18">
        <f t="shared" si="12"/>
        <v>0.04897504552610383</v>
      </c>
      <c r="Y51" s="5">
        <v>1771135</v>
      </c>
      <c r="Z51" s="18">
        <f t="shared" si="13"/>
        <v>0.02408227520695479</v>
      </c>
      <c r="AA51" s="5">
        <v>630936</v>
      </c>
      <c r="AB51" s="18">
        <f t="shared" si="14"/>
        <v>0.008578891157351205</v>
      </c>
      <c r="AC51" s="5">
        <v>6742218</v>
      </c>
      <c r="AD51" s="18">
        <f t="shared" si="15"/>
        <v>0.09167451909723669</v>
      </c>
      <c r="AE51" s="5">
        <v>3289739</v>
      </c>
      <c r="AF51" s="18">
        <f t="shared" si="16"/>
        <v>0.04473086464727547</v>
      </c>
      <c r="AG51" s="5">
        <v>3142200</v>
      </c>
      <c r="AH51" s="18">
        <f t="shared" si="17"/>
        <v>0.04272476415140198</v>
      </c>
      <c r="AI51" s="5">
        <v>0</v>
      </c>
      <c r="AJ51" s="18">
        <f t="shared" si="18"/>
        <v>0</v>
      </c>
      <c r="AK51" s="5">
        <v>0</v>
      </c>
      <c r="AL51" s="18">
        <f t="shared" si="19"/>
        <v>0</v>
      </c>
      <c r="AM51" s="5">
        <v>1260755</v>
      </c>
      <c r="AN51" s="18">
        <f t="shared" si="20"/>
        <v>0.017142594369454776</v>
      </c>
      <c r="AO51" s="117">
        <f t="shared" si="21"/>
        <v>20438861</v>
      </c>
      <c r="AP51" s="31">
        <f t="shared" si="22"/>
        <v>0.27790895415577876</v>
      </c>
      <c r="AQ51" s="5">
        <v>2087176</v>
      </c>
      <c r="AR51" s="18">
        <f t="shared" si="23"/>
        <v>0.02837951191600362</v>
      </c>
      <c r="AS51" s="5">
        <v>5270467</v>
      </c>
      <c r="AT51" s="18">
        <f t="shared" si="24"/>
        <v>0.07166299393506051</v>
      </c>
      <c r="AU51" s="120">
        <f t="shared" si="25"/>
        <v>73545169</v>
      </c>
    </row>
    <row r="52" spans="1:47" ht="12.75">
      <c r="A52" s="12">
        <v>49</v>
      </c>
      <c r="B52" s="104" t="s">
        <v>95</v>
      </c>
      <c r="C52" s="5">
        <v>48815585</v>
      </c>
      <c r="D52" s="18">
        <f t="shared" si="0"/>
        <v>0.3770974932459686</v>
      </c>
      <c r="E52" s="5">
        <v>16513229</v>
      </c>
      <c r="F52" s="18">
        <f t="shared" si="1"/>
        <v>0.12756371272200534</v>
      </c>
      <c r="G52" s="5">
        <v>2001822</v>
      </c>
      <c r="H52" s="18">
        <f t="shared" si="2"/>
        <v>0.015463955991198944</v>
      </c>
      <c r="I52" s="5">
        <v>624466</v>
      </c>
      <c r="J52" s="18">
        <f t="shared" si="3"/>
        <v>0.004823962740943021</v>
      </c>
      <c r="K52" s="5">
        <v>494990</v>
      </c>
      <c r="L52" s="18">
        <f t="shared" si="4"/>
        <v>0.0038237683350885172</v>
      </c>
      <c r="M52" s="5">
        <v>7959770</v>
      </c>
      <c r="N52" s="18">
        <f t="shared" si="5"/>
        <v>0.061488750238565475</v>
      </c>
      <c r="O52" s="6">
        <f t="shared" si="6"/>
        <v>76409862</v>
      </c>
      <c r="P52" s="23">
        <f t="shared" si="7"/>
        <v>0.5902616432737698</v>
      </c>
      <c r="Q52" s="5">
        <v>4014468</v>
      </c>
      <c r="R52" s="18">
        <f t="shared" si="8"/>
        <v>0.03101152673917883</v>
      </c>
      <c r="S52" s="5">
        <v>3651125</v>
      </c>
      <c r="T52" s="18">
        <f t="shared" si="9"/>
        <v>0.02820472365593257</v>
      </c>
      <c r="U52" s="7">
        <f t="shared" si="10"/>
        <v>84075455</v>
      </c>
      <c r="V52" s="27">
        <f t="shared" si="11"/>
        <v>0.6494778936688813</v>
      </c>
      <c r="W52" s="5">
        <v>6926942</v>
      </c>
      <c r="X52" s="18">
        <f t="shared" si="12"/>
        <v>0.05351021531464216</v>
      </c>
      <c r="Y52" s="5">
        <v>2533851</v>
      </c>
      <c r="Z52" s="18">
        <f t="shared" si="13"/>
        <v>0.019573848400235103</v>
      </c>
      <c r="AA52" s="5">
        <v>837566</v>
      </c>
      <c r="AB52" s="18">
        <f t="shared" si="14"/>
        <v>0.006470147577419238</v>
      </c>
      <c r="AC52" s="5">
        <v>11378212</v>
      </c>
      <c r="AD52" s="18">
        <f t="shared" si="15"/>
        <v>0.08789601154674677</v>
      </c>
      <c r="AE52" s="5">
        <v>7810445</v>
      </c>
      <c r="AF52" s="18">
        <f t="shared" si="16"/>
        <v>0.06033522348724304</v>
      </c>
      <c r="AG52" s="5">
        <v>8544155</v>
      </c>
      <c r="AH52" s="18">
        <f t="shared" si="17"/>
        <v>0.06600308963633252</v>
      </c>
      <c r="AI52" s="5">
        <v>0</v>
      </c>
      <c r="AJ52" s="18">
        <f t="shared" si="18"/>
        <v>0</v>
      </c>
      <c r="AK52" s="5">
        <v>0</v>
      </c>
      <c r="AL52" s="18">
        <f t="shared" si="19"/>
        <v>0</v>
      </c>
      <c r="AM52" s="5">
        <v>1787047</v>
      </c>
      <c r="AN52" s="18">
        <f t="shared" si="20"/>
        <v>0.013804831879260043</v>
      </c>
      <c r="AO52" s="117">
        <f t="shared" si="21"/>
        <v>39818218</v>
      </c>
      <c r="AP52" s="31">
        <f t="shared" si="22"/>
        <v>0.30759336784187885</v>
      </c>
      <c r="AQ52" s="5">
        <v>1409957</v>
      </c>
      <c r="AR52" s="18">
        <f t="shared" si="23"/>
        <v>0.010891834037932887</v>
      </c>
      <c r="AS52" s="5">
        <v>4147204</v>
      </c>
      <c r="AT52" s="18">
        <f t="shared" si="24"/>
        <v>0.032036904451306976</v>
      </c>
      <c r="AU52" s="120">
        <f t="shared" si="25"/>
        <v>129450834</v>
      </c>
    </row>
    <row r="53" spans="1:47" ht="12.75">
      <c r="A53" s="13">
        <v>50</v>
      </c>
      <c r="B53" s="106" t="s">
        <v>96</v>
      </c>
      <c r="C53" s="8">
        <v>22626977</v>
      </c>
      <c r="D53" s="19">
        <f t="shared" si="0"/>
        <v>0.3369784940871957</v>
      </c>
      <c r="E53" s="8">
        <v>6946808</v>
      </c>
      <c r="F53" s="19">
        <f t="shared" si="1"/>
        <v>0.10345725363811896</v>
      </c>
      <c r="G53" s="8">
        <v>1330704</v>
      </c>
      <c r="H53" s="19">
        <f t="shared" si="2"/>
        <v>0.01981787624550145</v>
      </c>
      <c r="I53" s="8">
        <v>1084350</v>
      </c>
      <c r="J53" s="19">
        <f t="shared" si="3"/>
        <v>0.016148981371371468</v>
      </c>
      <c r="K53" s="8">
        <v>116676</v>
      </c>
      <c r="L53" s="19">
        <f t="shared" si="4"/>
        <v>0.0017376295019930258</v>
      </c>
      <c r="M53" s="8">
        <v>4958560</v>
      </c>
      <c r="N53" s="19">
        <f t="shared" si="5"/>
        <v>0.07384672206282815</v>
      </c>
      <c r="O53" s="9">
        <f t="shared" si="6"/>
        <v>37064075</v>
      </c>
      <c r="P53" s="24">
        <f t="shared" si="7"/>
        <v>0.5519869569070087</v>
      </c>
      <c r="Q53" s="8">
        <v>3579305</v>
      </c>
      <c r="R53" s="19">
        <f t="shared" si="8"/>
        <v>0.05330578666247683</v>
      </c>
      <c r="S53" s="8">
        <v>3141626</v>
      </c>
      <c r="T53" s="19">
        <f t="shared" si="9"/>
        <v>0.04678753147029673</v>
      </c>
      <c r="U53" s="10">
        <f t="shared" si="10"/>
        <v>43785006</v>
      </c>
      <c r="V53" s="28">
        <f t="shared" si="11"/>
        <v>0.6520802750397823</v>
      </c>
      <c r="W53" s="8">
        <v>3261879</v>
      </c>
      <c r="X53" s="19">
        <f t="shared" si="12"/>
        <v>0.04857843243110416</v>
      </c>
      <c r="Y53" s="8">
        <v>1001831</v>
      </c>
      <c r="Z53" s="19">
        <f t="shared" si="13"/>
        <v>0.01492004441025725</v>
      </c>
      <c r="AA53" s="8">
        <v>863943</v>
      </c>
      <c r="AB53" s="19">
        <f t="shared" si="14"/>
        <v>0.012866509349312289</v>
      </c>
      <c r="AC53" s="8">
        <v>5469591</v>
      </c>
      <c r="AD53" s="19">
        <f t="shared" si="15"/>
        <v>0.08145739214093331</v>
      </c>
      <c r="AE53" s="8">
        <v>4043609</v>
      </c>
      <c r="AF53" s="19">
        <f t="shared" si="16"/>
        <v>0.06022056200867802</v>
      </c>
      <c r="AG53" s="8">
        <v>4267145</v>
      </c>
      <c r="AH53" s="19">
        <f t="shared" si="17"/>
        <v>0.06354963352602103</v>
      </c>
      <c r="AI53" s="8">
        <v>0</v>
      </c>
      <c r="AJ53" s="19">
        <f t="shared" si="18"/>
        <v>0</v>
      </c>
      <c r="AK53" s="8">
        <v>243773</v>
      </c>
      <c r="AL53" s="19">
        <f t="shared" si="19"/>
        <v>0.0036304566199505113</v>
      </c>
      <c r="AM53" s="8">
        <v>715111</v>
      </c>
      <c r="AN53" s="19">
        <f t="shared" si="20"/>
        <v>0.010649987750691956</v>
      </c>
      <c r="AO53" s="118">
        <f t="shared" si="21"/>
        <v>19866882</v>
      </c>
      <c r="AP53" s="32">
        <f t="shared" si="22"/>
        <v>0.2958730182369485</v>
      </c>
      <c r="AQ53" s="8">
        <v>481866</v>
      </c>
      <c r="AR53" s="19">
        <f t="shared" si="23"/>
        <v>0.0071763222737098575</v>
      </c>
      <c r="AS53" s="8">
        <v>3012896</v>
      </c>
      <c r="AT53" s="19">
        <f t="shared" si="24"/>
        <v>0.044870384449559285</v>
      </c>
      <c r="AU53" s="122">
        <f t="shared" si="25"/>
        <v>67146650</v>
      </c>
    </row>
    <row r="54" spans="1:47" ht="12.75">
      <c r="A54" s="12">
        <v>51</v>
      </c>
      <c r="B54" s="105" t="s">
        <v>97</v>
      </c>
      <c r="C54" s="5">
        <v>30703487</v>
      </c>
      <c r="D54" s="18">
        <f t="shared" si="0"/>
        <v>0.33234724368267465</v>
      </c>
      <c r="E54" s="5">
        <v>10557509</v>
      </c>
      <c r="F54" s="18">
        <f t="shared" si="1"/>
        <v>0.1142788444942762</v>
      </c>
      <c r="G54" s="5">
        <v>2240849</v>
      </c>
      <c r="H54" s="18">
        <f t="shared" si="2"/>
        <v>0.024255876495691768</v>
      </c>
      <c r="I54" s="5">
        <v>1578400</v>
      </c>
      <c r="J54" s="18">
        <f t="shared" si="3"/>
        <v>0.017085254499879236</v>
      </c>
      <c r="K54" s="5">
        <v>430148</v>
      </c>
      <c r="L54" s="18">
        <f t="shared" si="4"/>
        <v>0.004656099881281079</v>
      </c>
      <c r="M54" s="5">
        <v>4407728</v>
      </c>
      <c r="N54" s="18">
        <f t="shared" si="5"/>
        <v>0.04771107111394052</v>
      </c>
      <c r="O54" s="6">
        <f t="shared" si="6"/>
        <v>49918121</v>
      </c>
      <c r="P54" s="23">
        <f t="shared" si="7"/>
        <v>0.5403343901677434</v>
      </c>
      <c r="Q54" s="5">
        <v>3650896</v>
      </c>
      <c r="R54" s="18">
        <f t="shared" si="8"/>
        <v>0.039518808484915804</v>
      </c>
      <c r="S54" s="5">
        <v>5343267</v>
      </c>
      <c r="T54" s="18">
        <f t="shared" si="9"/>
        <v>0.05783773223251789</v>
      </c>
      <c r="U54" s="7">
        <f t="shared" si="10"/>
        <v>58912284</v>
      </c>
      <c r="V54" s="27">
        <f t="shared" si="11"/>
        <v>0.6376909308851771</v>
      </c>
      <c r="W54" s="5">
        <v>4790883</v>
      </c>
      <c r="X54" s="18">
        <f t="shared" si="12"/>
        <v>0.05185849932472437</v>
      </c>
      <c r="Y54" s="5">
        <v>1621458</v>
      </c>
      <c r="Z54" s="18">
        <f t="shared" si="13"/>
        <v>0.01755133210267688</v>
      </c>
      <c r="AA54" s="5">
        <v>728677</v>
      </c>
      <c r="AB54" s="18">
        <f t="shared" si="14"/>
        <v>0.007887501262803158</v>
      </c>
      <c r="AC54" s="5">
        <v>10062056</v>
      </c>
      <c r="AD54" s="18">
        <f t="shared" si="15"/>
        <v>0.10891585627980035</v>
      </c>
      <c r="AE54" s="5">
        <v>3191374</v>
      </c>
      <c r="AF54" s="18">
        <f t="shared" si="16"/>
        <v>0.034544752277177904</v>
      </c>
      <c r="AG54" s="5">
        <v>5668007</v>
      </c>
      <c r="AH54" s="18">
        <f t="shared" si="17"/>
        <v>0.06135285232013242</v>
      </c>
      <c r="AI54" s="5">
        <v>0</v>
      </c>
      <c r="AJ54" s="18">
        <f t="shared" si="18"/>
        <v>0</v>
      </c>
      <c r="AK54" s="5">
        <v>8000</v>
      </c>
      <c r="AL54" s="18">
        <f t="shared" si="19"/>
        <v>8.659530917323486E-05</v>
      </c>
      <c r="AM54" s="5">
        <v>988190</v>
      </c>
      <c r="AN54" s="18">
        <f t="shared" si="20"/>
        <v>0.010696577321487368</v>
      </c>
      <c r="AO54" s="119">
        <f t="shared" si="21"/>
        <v>27058645</v>
      </c>
      <c r="AP54" s="31">
        <f t="shared" si="22"/>
        <v>0.2928939661979757</v>
      </c>
      <c r="AQ54" s="5">
        <v>4450473</v>
      </c>
      <c r="AR54" s="18">
        <f t="shared" si="23"/>
        <v>0.048173760675266755</v>
      </c>
      <c r="AS54" s="5">
        <v>1962355</v>
      </c>
      <c r="AT54" s="18">
        <f t="shared" si="24"/>
        <v>0.021241342241580412</v>
      </c>
      <c r="AU54" s="121">
        <f t="shared" si="25"/>
        <v>92383757</v>
      </c>
    </row>
    <row r="55" spans="1:47" ht="12.75">
      <c r="A55" s="12">
        <v>52</v>
      </c>
      <c r="B55" s="104" t="s">
        <v>98</v>
      </c>
      <c r="C55" s="5">
        <v>121074509</v>
      </c>
      <c r="D55" s="18">
        <f t="shared" si="0"/>
        <v>0.289114698048149</v>
      </c>
      <c r="E55" s="5">
        <v>61235522</v>
      </c>
      <c r="F55" s="18">
        <f t="shared" si="1"/>
        <v>0.14622474705101454</v>
      </c>
      <c r="G55" s="5">
        <v>4979286</v>
      </c>
      <c r="H55" s="18">
        <f t="shared" si="2"/>
        <v>0.011890073148141988</v>
      </c>
      <c r="I55" s="5">
        <v>13554486</v>
      </c>
      <c r="J55" s="18">
        <f t="shared" si="3"/>
        <v>0.032366855413701184</v>
      </c>
      <c r="K55" s="5">
        <v>419454</v>
      </c>
      <c r="L55" s="18">
        <f t="shared" si="4"/>
        <v>0.0010016172483927916</v>
      </c>
      <c r="M55" s="5">
        <v>11358156</v>
      </c>
      <c r="N55" s="18">
        <f t="shared" si="5"/>
        <v>0.027122223079374796</v>
      </c>
      <c r="O55" s="6">
        <f t="shared" si="6"/>
        <v>212621413</v>
      </c>
      <c r="P55" s="23">
        <f t="shared" si="7"/>
        <v>0.5077202139887743</v>
      </c>
      <c r="Q55" s="5">
        <v>12934180</v>
      </c>
      <c r="R55" s="18">
        <f t="shared" si="8"/>
        <v>0.030885622217971642</v>
      </c>
      <c r="S55" s="5">
        <v>13503763</v>
      </c>
      <c r="T55" s="18">
        <f t="shared" si="9"/>
        <v>0.03224573359416858</v>
      </c>
      <c r="U55" s="7">
        <f t="shared" si="10"/>
        <v>239059356</v>
      </c>
      <c r="V55" s="27">
        <f t="shared" si="11"/>
        <v>0.5708515698009144</v>
      </c>
      <c r="W55" s="5">
        <v>16640522</v>
      </c>
      <c r="X55" s="18">
        <f t="shared" si="12"/>
        <v>0.03973602315738964</v>
      </c>
      <c r="Y55" s="5">
        <v>6160089</v>
      </c>
      <c r="Z55" s="18">
        <f t="shared" si="13"/>
        <v>0.014709721194778695</v>
      </c>
      <c r="AA55" s="5">
        <v>2209097</v>
      </c>
      <c r="AB55" s="18">
        <f t="shared" si="14"/>
        <v>0.005275118746210003</v>
      </c>
      <c r="AC55" s="5">
        <v>28761041</v>
      </c>
      <c r="AD55" s="18">
        <f t="shared" si="15"/>
        <v>0.06867869837296167</v>
      </c>
      <c r="AE55" s="5">
        <v>22810754</v>
      </c>
      <c r="AF55" s="18">
        <f t="shared" si="16"/>
        <v>0.05446996489542325</v>
      </c>
      <c r="AG55" s="5">
        <v>16777219</v>
      </c>
      <c r="AH55" s="18">
        <f t="shared" si="17"/>
        <v>0.04006244291498773</v>
      </c>
      <c r="AI55" s="5">
        <v>0</v>
      </c>
      <c r="AJ55" s="18">
        <f t="shared" si="18"/>
        <v>0</v>
      </c>
      <c r="AK55" s="5">
        <v>1340078</v>
      </c>
      <c r="AL55" s="18">
        <f t="shared" si="19"/>
        <v>0.003199981974165738</v>
      </c>
      <c r="AM55" s="5">
        <v>4399589</v>
      </c>
      <c r="AN55" s="18">
        <f t="shared" si="20"/>
        <v>0.010505810478000432</v>
      </c>
      <c r="AO55" s="117">
        <f t="shared" si="21"/>
        <v>99098389</v>
      </c>
      <c r="AP55" s="31">
        <f t="shared" si="22"/>
        <v>0.23663776173391715</v>
      </c>
      <c r="AQ55" s="5">
        <v>49147166</v>
      </c>
      <c r="AR55" s="18">
        <f t="shared" si="23"/>
        <v>0.11735887409638186</v>
      </c>
      <c r="AS55" s="5">
        <v>31471823</v>
      </c>
      <c r="AT55" s="18">
        <f t="shared" si="24"/>
        <v>0.0751517943687865</v>
      </c>
      <c r="AU55" s="120">
        <f t="shared" si="25"/>
        <v>418776734</v>
      </c>
    </row>
    <row r="56" spans="1:47" ht="12.75">
      <c r="A56" s="12">
        <v>53</v>
      </c>
      <c r="B56" s="104" t="s">
        <v>99</v>
      </c>
      <c r="C56" s="5">
        <v>54600609</v>
      </c>
      <c r="D56" s="18">
        <f t="shared" si="0"/>
        <v>0.3464689060284454</v>
      </c>
      <c r="E56" s="5">
        <v>19268838</v>
      </c>
      <c r="F56" s="18">
        <f t="shared" si="1"/>
        <v>0.12227067325017085</v>
      </c>
      <c r="G56" s="5">
        <v>2836846</v>
      </c>
      <c r="H56" s="18">
        <f t="shared" si="2"/>
        <v>0.018001244824781555</v>
      </c>
      <c r="I56" s="5">
        <v>3174079</v>
      </c>
      <c r="J56" s="18">
        <f t="shared" si="3"/>
        <v>0.020141161406786907</v>
      </c>
      <c r="K56" s="5">
        <v>360822</v>
      </c>
      <c r="L56" s="18">
        <f t="shared" si="4"/>
        <v>0.002289600901905613</v>
      </c>
      <c r="M56" s="5">
        <v>9331293</v>
      </c>
      <c r="N56" s="18">
        <f t="shared" si="5"/>
        <v>0.059211846474842254</v>
      </c>
      <c r="O56" s="6">
        <f t="shared" si="6"/>
        <v>89572487</v>
      </c>
      <c r="P56" s="23">
        <f t="shared" si="7"/>
        <v>0.5683834328869326</v>
      </c>
      <c r="Q56" s="5">
        <v>4635267</v>
      </c>
      <c r="R56" s="18">
        <f t="shared" si="8"/>
        <v>0.029413149707538135</v>
      </c>
      <c r="S56" s="5">
        <v>6565938</v>
      </c>
      <c r="T56" s="18">
        <f t="shared" si="9"/>
        <v>0.041664248761595295</v>
      </c>
      <c r="U56" s="7">
        <f t="shared" si="10"/>
        <v>100773692</v>
      </c>
      <c r="V56" s="27">
        <f t="shared" si="11"/>
        <v>0.639460831356066</v>
      </c>
      <c r="W56" s="5">
        <v>7116634</v>
      </c>
      <c r="X56" s="18">
        <f t="shared" si="12"/>
        <v>0.04515869770948598</v>
      </c>
      <c r="Y56" s="5">
        <v>1277254</v>
      </c>
      <c r="Z56" s="18">
        <f t="shared" si="13"/>
        <v>0.008104832605446873</v>
      </c>
      <c r="AA56" s="5">
        <v>1459364</v>
      </c>
      <c r="AB56" s="18">
        <f t="shared" si="14"/>
        <v>0.009260414083976539</v>
      </c>
      <c r="AC56" s="5">
        <v>12377957</v>
      </c>
      <c r="AD56" s="18">
        <f t="shared" si="15"/>
        <v>0.07854449426850052</v>
      </c>
      <c r="AE56" s="5">
        <v>10924416</v>
      </c>
      <c r="AF56" s="18">
        <f t="shared" si="16"/>
        <v>0.06932103011011553</v>
      </c>
      <c r="AG56" s="5">
        <v>10671305</v>
      </c>
      <c r="AH56" s="18">
        <f t="shared" si="17"/>
        <v>0.06771491082170676</v>
      </c>
      <c r="AI56" s="5">
        <v>0</v>
      </c>
      <c r="AJ56" s="18">
        <f t="shared" si="18"/>
        <v>0</v>
      </c>
      <c r="AK56" s="5">
        <v>48270</v>
      </c>
      <c r="AL56" s="18">
        <f t="shared" si="19"/>
        <v>0.00030629794063273286</v>
      </c>
      <c r="AM56" s="5">
        <v>1563521</v>
      </c>
      <c r="AN56" s="18">
        <f t="shared" si="20"/>
        <v>0.009921343742200769</v>
      </c>
      <c r="AO56" s="117">
        <f t="shared" si="21"/>
        <v>45438721</v>
      </c>
      <c r="AP56" s="31">
        <f t="shared" si="22"/>
        <v>0.2883320212820657</v>
      </c>
      <c r="AQ56" s="5">
        <v>3846985</v>
      </c>
      <c r="AR56" s="18">
        <f t="shared" si="23"/>
        <v>0.02441109556960874</v>
      </c>
      <c r="AS56" s="5">
        <v>7532259</v>
      </c>
      <c r="AT56" s="18">
        <f t="shared" si="24"/>
        <v>0.047796051792259535</v>
      </c>
      <c r="AU56" s="120">
        <f t="shared" si="25"/>
        <v>157591657</v>
      </c>
    </row>
    <row r="57" spans="1:47" ht="12.75">
      <c r="A57" s="12">
        <v>54</v>
      </c>
      <c r="B57" s="104" t="s">
        <v>100</v>
      </c>
      <c r="C57" s="5">
        <v>2086823</v>
      </c>
      <c r="D57" s="18">
        <f t="shared" si="0"/>
        <v>0.22281872186234594</v>
      </c>
      <c r="E57" s="5">
        <v>1539703</v>
      </c>
      <c r="F57" s="18">
        <f t="shared" si="1"/>
        <v>0.16440045682246152</v>
      </c>
      <c r="G57" s="5">
        <v>254088</v>
      </c>
      <c r="H57" s="18">
        <f t="shared" si="2"/>
        <v>0.02713002655259203</v>
      </c>
      <c r="I57" s="5">
        <v>429211</v>
      </c>
      <c r="J57" s="18">
        <f t="shared" si="3"/>
        <v>0.045828633491800386</v>
      </c>
      <c r="K57" s="5">
        <v>1800</v>
      </c>
      <c r="L57" s="18">
        <f t="shared" si="4"/>
        <v>0.00019219344398265818</v>
      </c>
      <c r="M57" s="5">
        <v>628757</v>
      </c>
      <c r="N57" s="18">
        <f t="shared" si="5"/>
        <v>0.06713498514344678</v>
      </c>
      <c r="O57" s="6">
        <f t="shared" si="6"/>
        <v>4940382</v>
      </c>
      <c r="P57" s="23">
        <f t="shared" si="7"/>
        <v>0.5275050173166294</v>
      </c>
      <c r="Q57" s="5">
        <v>522218</v>
      </c>
      <c r="R57" s="18">
        <f t="shared" si="8"/>
        <v>0.05575937551651988</v>
      </c>
      <c r="S57" s="5">
        <v>764198</v>
      </c>
      <c r="T57" s="18">
        <f t="shared" si="9"/>
        <v>0.08159658083592189</v>
      </c>
      <c r="U57" s="7">
        <f t="shared" si="10"/>
        <v>6226798</v>
      </c>
      <c r="V57" s="27">
        <f t="shared" si="11"/>
        <v>0.664860973669071</v>
      </c>
      <c r="W57" s="5">
        <v>403281</v>
      </c>
      <c r="X57" s="18">
        <f t="shared" si="12"/>
        <v>0.04305998015709465</v>
      </c>
      <c r="Y57" s="5">
        <v>291691</v>
      </c>
      <c r="Z57" s="18">
        <f t="shared" si="13"/>
        <v>0.031145054371525302</v>
      </c>
      <c r="AA57" s="5">
        <v>289672</v>
      </c>
      <c r="AB57" s="18">
        <f t="shared" si="14"/>
        <v>0.030929477391858088</v>
      </c>
      <c r="AC57" s="5">
        <v>748832</v>
      </c>
      <c r="AD57" s="18">
        <f t="shared" si="15"/>
        <v>0.07995588946912327</v>
      </c>
      <c r="AE57" s="5">
        <v>663413</v>
      </c>
      <c r="AF57" s="18">
        <f t="shared" si="16"/>
        <v>0.07083534958492622</v>
      </c>
      <c r="AG57" s="5">
        <v>522703</v>
      </c>
      <c r="AH57" s="18">
        <f t="shared" si="17"/>
        <v>0.05581116097225965</v>
      </c>
      <c r="AI57" s="5">
        <v>0</v>
      </c>
      <c r="AJ57" s="18">
        <f t="shared" si="18"/>
        <v>0</v>
      </c>
      <c r="AK57" s="5">
        <v>3461</v>
      </c>
      <c r="AL57" s="18">
        <f t="shared" si="19"/>
        <v>0.0003695452831244333</v>
      </c>
      <c r="AM57" s="5">
        <v>0</v>
      </c>
      <c r="AN57" s="18">
        <f t="shared" si="20"/>
        <v>0</v>
      </c>
      <c r="AO57" s="117">
        <f t="shared" si="21"/>
        <v>2923053</v>
      </c>
      <c r="AP57" s="31">
        <f t="shared" si="22"/>
        <v>0.3121064572299116</v>
      </c>
      <c r="AQ57" s="5">
        <v>142646</v>
      </c>
      <c r="AR57" s="18">
        <f t="shared" si="23"/>
        <v>0.015230903339083477</v>
      </c>
      <c r="AS57" s="5">
        <v>73067</v>
      </c>
      <c r="AT57" s="18">
        <f t="shared" si="24"/>
        <v>0.007801665761933825</v>
      </c>
      <c r="AU57" s="120">
        <f t="shared" si="25"/>
        <v>9365564</v>
      </c>
    </row>
    <row r="58" spans="1:47" ht="12.75">
      <c r="A58" s="13">
        <v>55</v>
      </c>
      <c r="B58" s="106" t="s">
        <v>101</v>
      </c>
      <c r="C58" s="8">
        <v>60906653</v>
      </c>
      <c r="D58" s="19">
        <f t="shared" si="0"/>
        <v>0.37169774239097303</v>
      </c>
      <c r="E58" s="8">
        <v>21309730</v>
      </c>
      <c r="F58" s="19">
        <f t="shared" si="1"/>
        <v>0.13004783782752255</v>
      </c>
      <c r="G58" s="8">
        <v>4081240</v>
      </c>
      <c r="H58" s="19">
        <f t="shared" si="2"/>
        <v>0.02490676501556792</v>
      </c>
      <c r="I58" s="8">
        <v>5179116</v>
      </c>
      <c r="J58" s="19">
        <f t="shared" si="3"/>
        <v>0.03160682175034256</v>
      </c>
      <c r="K58" s="8">
        <v>460956</v>
      </c>
      <c r="L58" s="19">
        <f t="shared" si="4"/>
        <v>0.0028130966996589577</v>
      </c>
      <c r="M58" s="8">
        <v>6803161</v>
      </c>
      <c r="N58" s="19">
        <f t="shared" si="5"/>
        <v>0.04151795346269174</v>
      </c>
      <c r="O58" s="9">
        <f t="shared" si="6"/>
        <v>98740856</v>
      </c>
      <c r="P58" s="24">
        <f t="shared" si="7"/>
        <v>0.6025902171467568</v>
      </c>
      <c r="Q58" s="8">
        <v>7084839</v>
      </c>
      <c r="R58" s="19">
        <f t="shared" si="8"/>
        <v>0.04323696233157844</v>
      </c>
      <c r="S58" s="8">
        <v>8702653</v>
      </c>
      <c r="T58" s="19">
        <f t="shared" si="9"/>
        <v>0.05311006784286815</v>
      </c>
      <c r="U58" s="10">
        <f t="shared" si="10"/>
        <v>114528348</v>
      </c>
      <c r="V58" s="28">
        <f t="shared" si="11"/>
        <v>0.6989372473212033</v>
      </c>
      <c r="W58" s="8">
        <v>7177645</v>
      </c>
      <c r="X58" s="19">
        <f t="shared" si="12"/>
        <v>0.043803333638836726</v>
      </c>
      <c r="Y58" s="8">
        <v>1430795</v>
      </c>
      <c r="Z58" s="19">
        <f t="shared" si="13"/>
        <v>0.008731776335243578</v>
      </c>
      <c r="AA58" s="8">
        <v>1584066</v>
      </c>
      <c r="AB58" s="19">
        <f t="shared" si="14"/>
        <v>0.009667150089470507</v>
      </c>
      <c r="AC58" s="8">
        <v>12464081</v>
      </c>
      <c r="AD58" s="19">
        <f t="shared" si="15"/>
        <v>0.07606510193029686</v>
      </c>
      <c r="AE58" s="8">
        <v>8234022</v>
      </c>
      <c r="AF58" s="19">
        <f t="shared" si="16"/>
        <v>0.05025013257907317</v>
      </c>
      <c r="AG58" s="8">
        <v>9774959</v>
      </c>
      <c r="AH58" s="19">
        <f t="shared" si="17"/>
        <v>0.05965407740044956</v>
      </c>
      <c r="AI58" s="8">
        <v>0</v>
      </c>
      <c r="AJ58" s="19">
        <f t="shared" si="18"/>
        <v>0</v>
      </c>
      <c r="AK58" s="8">
        <v>68923</v>
      </c>
      <c r="AL58" s="19">
        <f t="shared" si="19"/>
        <v>0.00042061946005821457</v>
      </c>
      <c r="AM58" s="8">
        <v>1128354</v>
      </c>
      <c r="AN58" s="19">
        <f t="shared" si="20"/>
        <v>0.006886056182036862</v>
      </c>
      <c r="AO58" s="118">
        <f t="shared" si="21"/>
        <v>41862845</v>
      </c>
      <c r="AP58" s="32">
        <f t="shared" si="22"/>
        <v>0.2554782476154655</v>
      </c>
      <c r="AQ58" s="8">
        <v>6799662</v>
      </c>
      <c r="AR58" s="19">
        <f t="shared" si="23"/>
        <v>0.04149659995964133</v>
      </c>
      <c r="AS58" s="8">
        <v>669847</v>
      </c>
      <c r="AT58" s="19">
        <f t="shared" si="24"/>
        <v>0.00408790510368984</v>
      </c>
      <c r="AU58" s="122">
        <f t="shared" si="25"/>
        <v>163860702</v>
      </c>
    </row>
    <row r="59" spans="1:47" ht="12.75">
      <c r="A59" s="12">
        <v>56</v>
      </c>
      <c r="B59" s="105" t="s">
        <v>102</v>
      </c>
      <c r="C59" s="5">
        <v>8788241</v>
      </c>
      <c r="D59" s="18">
        <f t="shared" si="0"/>
        <v>0.3445060842190787</v>
      </c>
      <c r="E59" s="5">
        <v>2651862</v>
      </c>
      <c r="F59" s="18">
        <f t="shared" si="1"/>
        <v>0.10395511382873711</v>
      </c>
      <c r="G59" s="5">
        <v>720607</v>
      </c>
      <c r="H59" s="18">
        <f t="shared" si="2"/>
        <v>0.02824837141253382</v>
      </c>
      <c r="I59" s="5">
        <v>590596</v>
      </c>
      <c r="J59" s="18">
        <f t="shared" si="3"/>
        <v>0.02315183610866509</v>
      </c>
      <c r="K59" s="5">
        <v>69166</v>
      </c>
      <c r="L59" s="18">
        <f t="shared" si="4"/>
        <v>0.002711362583376673</v>
      </c>
      <c r="M59" s="5">
        <v>1502334</v>
      </c>
      <c r="N59" s="18">
        <f t="shared" si="5"/>
        <v>0.05889269576576079</v>
      </c>
      <c r="O59" s="6">
        <f t="shared" si="6"/>
        <v>14322806</v>
      </c>
      <c r="P59" s="23">
        <f t="shared" si="7"/>
        <v>0.5614654639181522</v>
      </c>
      <c r="Q59" s="5">
        <v>746617</v>
      </c>
      <c r="R59" s="18">
        <f t="shared" si="8"/>
        <v>0.02926798423955327</v>
      </c>
      <c r="S59" s="5">
        <v>1618761</v>
      </c>
      <c r="T59" s="18">
        <f t="shared" si="9"/>
        <v>0.06345672739249641</v>
      </c>
      <c r="U59" s="7">
        <f t="shared" si="10"/>
        <v>16688184</v>
      </c>
      <c r="V59" s="27">
        <f t="shared" si="11"/>
        <v>0.6541901755502019</v>
      </c>
      <c r="W59" s="5">
        <v>850031</v>
      </c>
      <c r="X59" s="18">
        <f t="shared" si="12"/>
        <v>0.033321895846373316</v>
      </c>
      <c r="Y59" s="5">
        <v>689396</v>
      </c>
      <c r="Z59" s="18">
        <f t="shared" si="13"/>
        <v>0.027024875220911213</v>
      </c>
      <c r="AA59" s="5">
        <v>300977</v>
      </c>
      <c r="AB59" s="18">
        <f t="shared" si="14"/>
        <v>0.011798539401685234</v>
      </c>
      <c r="AC59" s="5">
        <v>2229512</v>
      </c>
      <c r="AD59" s="18">
        <f t="shared" si="15"/>
        <v>0.08739865563989957</v>
      </c>
      <c r="AE59" s="5">
        <v>2435542</v>
      </c>
      <c r="AF59" s="18">
        <f t="shared" si="16"/>
        <v>0.09547519661455613</v>
      </c>
      <c r="AG59" s="5">
        <v>1852511</v>
      </c>
      <c r="AH59" s="18">
        <f t="shared" si="17"/>
        <v>0.07261991456342284</v>
      </c>
      <c r="AI59" s="5">
        <v>0</v>
      </c>
      <c r="AJ59" s="18">
        <f t="shared" si="18"/>
        <v>0</v>
      </c>
      <c r="AK59" s="5">
        <v>12605</v>
      </c>
      <c r="AL59" s="18">
        <f t="shared" si="19"/>
        <v>0.0004941260932172305</v>
      </c>
      <c r="AM59" s="5">
        <v>84790</v>
      </c>
      <c r="AN59" s="18">
        <f t="shared" si="20"/>
        <v>0.0033238358940015054</v>
      </c>
      <c r="AO59" s="119">
        <f t="shared" si="21"/>
        <v>8455364</v>
      </c>
      <c r="AP59" s="31">
        <f t="shared" si="22"/>
        <v>0.331457039274067</v>
      </c>
      <c r="AQ59" s="5">
        <v>366135</v>
      </c>
      <c r="AR59" s="18">
        <f t="shared" si="23"/>
        <v>0.014352785175731114</v>
      </c>
      <c r="AS59" s="5">
        <v>0</v>
      </c>
      <c r="AT59" s="18">
        <f t="shared" si="24"/>
        <v>0</v>
      </c>
      <c r="AU59" s="121">
        <f t="shared" si="25"/>
        <v>25509683</v>
      </c>
    </row>
    <row r="60" spans="1:47" ht="12.75">
      <c r="A60" s="12">
        <v>57</v>
      </c>
      <c r="B60" s="104" t="s">
        <v>103</v>
      </c>
      <c r="C60" s="5">
        <v>28641544</v>
      </c>
      <c r="D60" s="18">
        <f t="shared" si="0"/>
        <v>0.3620325713409357</v>
      </c>
      <c r="E60" s="5">
        <v>8579048</v>
      </c>
      <c r="F60" s="18">
        <f t="shared" si="1"/>
        <v>0.10844020165593417</v>
      </c>
      <c r="G60" s="5">
        <v>1952144</v>
      </c>
      <c r="H60" s="18">
        <f t="shared" si="2"/>
        <v>0.02467533565745546</v>
      </c>
      <c r="I60" s="5">
        <v>165557</v>
      </c>
      <c r="J60" s="18">
        <f t="shared" si="3"/>
        <v>0.0020926604520165285</v>
      </c>
      <c r="K60" s="5">
        <v>115482</v>
      </c>
      <c r="L60" s="18">
        <f t="shared" si="4"/>
        <v>0.0014597064112044356</v>
      </c>
      <c r="M60" s="5">
        <v>3935712</v>
      </c>
      <c r="N60" s="18">
        <f t="shared" si="5"/>
        <v>0.04974787446575424</v>
      </c>
      <c r="O60" s="6">
        <f t="shared" si="6"/>
        <v>43389487</v>
      </c>
      <c r="P60" s="23">
        <f t="shared" si="7"/>
        <v>0.5484483499833005</v>
      </c>
      <c r="Q60" s="5">
        <v>3464271</v>
      </c>
      <c r="R60" s="18">
        <f t="shared" si="8"/>
        <v>0.043788803353332996</v>
      </c>
      <c r="S60" s="5">
        <v>3355317</v>
      </c>
      <c r="T60" s="18">
        <f t="shared" si="9"/>
        <v>0.04241161164963573</v>
      </c>
      <c r="U60" s="7">
        <f t="shared" si="10"/>
        <v>50209075</v>
      </c>
      <c r="V60" s="27">
        <f t="shared" si="11"/>
        <v>0.6346487649862692</v>
      </c>
      <c r="W60" s="5">
        <v>3367624</v>
      </c>
      <c r="X60" s="18">
        <f t="shared" si="12"/>
        <v>0.042567173614294226</v>
      </c>
      <c r="Y60" s="5">
        <v>2146981</v>
      </c>
      <c r="Z60" s="18">
        <f t="shared" si="13"/>
        <v>0.027138098841673248</v>
      </c>
      <c r="AA60" s="5">
        <v>624704</v>
      </c>
      <c r="AB60" s="18">
        <f t="shared" si="14"/>
        <v>0.007896333921347531</v>
      </c>
      <c r="AC60" s="5">
        <v>7510615</v>
      </c>
      <c r="AD60" s="18">
        <f t="shared" si="15"/>
        <v>0.09493507964521052</v>
      </c>
      <c r="AE60" s="5">
        <v>4169787</v>
      </c>
      <c r="AF60" s="18">
        <f t="shared" si="16"/>
        <v>0.05270661070345949</v>
      </c>
      <c r="AG60" s="5">
        <v>3987270</v>
      </c>
      <c r="AH60" s="18">
        <f t="shared" si="17"/>
        <v>0.050399573805468466</v>
      </c>
      <c r="AI60" s="5">
        <v>0</v>
      </c>
      <c r="AJ60" s="18">
        <f t="shared" si="18"/>
        <v>0</v>
      </c>
      <c r="AK60" s="5">
        <v>27645</v>
      </c>
      <c r="AL60" s="18">
        <f t="shared" si="19"/>
        <v>0.0003494361349625623</v>
      </c>
      <c r="AM60" s="5">
        <v>499036</v>
      </c>
      <c r="AN60" s="18">
        <f t="shared" si="20"/>
        <v>0.0063078752413520435</v>
      </c>
      <c r="AO60" s="117">
        <f t="shared" si="21"/>
        <v>22333662</v>
      </c>
      <c r="AP60" s="31">
        <f t="shared" si="22"/>
        <v>0.2823001819077681</v>
      </c>
      <c r="AQ60" s="5">
        <v>6162981</v>
      </c>
      <c r="AR60" s="18">
        <f t="shared" si="23"/>
        <v>0.07790082331299357</v>
      </c>
      <c r="AS60" s="5">
        <v>407451</v>
      </c>
      <c r="AT60" s="18">
        <f t="shared" si="24"/>
        <v>0.005150229792969107</v>
      </c>
      <c r="AU60" s="120">
        <f t="shared" si="25"/>
        <v>79113169</v>
      </c>
    </row>
    <row r="61" spans="1:47" ht="12.75">
      <c r="A61" s="12">
        <v>58</v>
      </c>
      <c r="B61" s="104" t="s">
        <v>104</v>
      </c>
      <c r="C61" s="5">
        <v>28597243</v>
      </c>
      <c r="D61" s="18">
        <f t="shared" si="0"/>
        <v>0.33457957520957815</v>
      </c>
      <c r="E61" s="5">
        <v>11779468</v>
      </c>
      <c r="F61" s="18">
        <f t="shared" si="1"/>
        <v>0.13781641117064394</v>
      </c>
      <c r="G61" s="5">
        <v>2168623</v>
      </c>
      <c r="H61" s="18">
        <f t="shared" si="2"/>
        <v>0.025372269702003125</v>
      </c>
      <c r="I61" s="5">
        <v>1205428</v>
      </c>
      <c r="J61" s="18">
        <f t="shared" si="3"/>
        <v>0.01410316330793606</v>
      </c>
      <c r="K61" s="5">
        <v>153932</v>
      </c>
      <c r="L61" s="18">
        <f t="shared" si="4"/>
        <v>0.0018009604342334954</v>
      </c>
      <c r="M61" s="5">
        <v>4124088</v>
      </c>
      <c r="N61" s="18">
        <f t="shared" si="5"/>
        <v>0.048250651685790784</v>
      </c>
      <c r="O61" s="6">
        <f t="shared" si="6"/>
        <v>48028782</v>
      </c>
      <c r="P61" s="23">
        <f t="shared" si="7"/>
        <v>0.5619230315101855</v>
      </c>
      <c r="Q61" s="5">
        <v>3250455</v>
      </c>
      <c r="R61" s="18">
        <f t="shared" si="8"/>
        <v>0.03802939511119479</v>
      </c>
      <c r="S61" s="5">
        <v>2852519</v>
      </c>
      <c r="T61" s="18">
        <f t="shared" si="9"/>
        <v>0.033373657568921966</v>
      </c>
      <c r="U61" s="7">
        <f t="shared" si="10"/>
        <v>54131756</v>
      </c>
      <c r="V61" s="27">
        <f t="shared" si="11"/>
        <v>0.6333260841903023</v>
      </c>
      <c r="W61" s="5">
        <v>4441296</v>
      </c>
      <c r="X61" s="18">
        <f t="shared" si="12"/>
        <v>0.051961894685442184</v>
      </c>
      <c r="Y61" s="5">
        <v>1766788</v>
      </c>
      <c r="Z61" s="18">
        <f t="shared" si="13"/>
        <v>0.020670914973355305</v>
      </c>
      <c r="AA61" s="5">
        <v>549512</v>
      </c>
      <c r="AB61" s="18">
        <f t="shared" si="14"/>
        <v>0.006429133449422579</v>
      </c>
      <c r="AC61" s="5">
        <v>7487516</v>
      </c>
      <c r="AD61" s="18">
        <f t="shared" si="15"/>
        <v>0.08760179862985112</v>
      </c>
      <c r="AE61" s="5">
        <v>6143450</v>
      </c>
      <c r="AF61" s="18">
        <f t="shared" si="16"/>
        <v>0.07187661031943823</v>
      </c>
      <c r="AG61" s="5">
        <v>5880422</v>
      </c>
      <c r="AH61" s="18">
        <f t="shared" si="17"/>
        <v>0.06879925784499778</v>
      </c>
      <c r="AI61" s="5">
        <v>35236</v>
      </c>
      <c r="AJ61" s="18">
        <f t="shared" si="18"/>
        <v>0.0004122511359603685</v>
      </c>
      <c r="AK61" s="5">
        <v>20295</v>
      </c>
      <c r="AL61" s="18">
        <f t="shared" si="19"/>
        <v>0.0002374457033805108</v>
      </c>
      <c r="AM61" s="5">
        <v>775893</v>
      </c>
      <c r="AN61" s="18">
        <f t="shared" si="20"/>
        <v>0.009077726490909814</v>
      </c>
      <c r="AO61" s="117">
        <f t="shared" si="21"/>
        <v>27100408</v>
      </c>
      <c r="AP61" s="31">
        <f t="shared" si="22"/>
        <v>0.3170670332327579</v>
      </c>
      <c r="AQ61" s="5">
        <v>2080525</v>
      </c>
      <c r="AR61" s="18">
        <f t="shared" si="23"/>
        <v>0.024341548264387152</v>
      </c>
      <c r="AS61" s="5">
        <v>2159483</v>
      </c>
      <c r="AT61" s="18">
        <f t="shared" si="24"/>
        <v>0.025265334312552627</v>
      </c>
      <c r="AU61" s="120">
        <f t="shared" si="25"/>
        <v>85472172</v>
      </c>
    </row>
    <row r="62" spans="1:47" ht="12.75">
      <c r="A62" s="12">
        <v>59</v>
      </c>
      <c r="B62" s="104" t="s">
        <v>105</v>
      </c>
      <c r="C62" s="5">
        <v>15501988</v>
      </c>
      <c r="D62" s="18">
        <f t="shared" si="0"/>
        <v>0.2870529554598535</v>
      </c>
      <c r="E62" s="5">
        <v>5861450</v>
      </c>
      <c r="F62" s="18">
        <f t="shared" si="1"/>
        <v>0.10853746924459999</v>
      </c>
      <c r="G62" s="5">
        <v>1279928</v>
      </c>
      <c r="H62" s="18">
        <f t="shared" si="2"/>
        <v>0.02370064505119081</v>
      </c>
      <c r="I62" s="5">
        <v>290987</v>
      </c>
      <c r="J62" s="18">
        <f t="shared" si="3"/>
        <v>0.005388255903074908</v>
      </c>
      <c r="K62" s="5">
        <v>132861</v>
      </c>
      <c r="L62" s="18">
        <f t="shared" si="4"/>
        <v>0.002460209794727721</v>
      </c>
      <c r="M62" s="5">
        <v>3997394</v>
      </c>
      <c r="N62" s="18">
        <f t="shared" si="5"/>
        <v>0.07402042640192248</v>
      </c>
      <c r="O62" s="6">
        <f t="shared" si="6"/>
        <v>27064608</v>
      </c>
      <c r="P62" s="23">
        <f t="shared" si="7"/>
        <v>0.5011599618553694</v>
      </c>
      <c r="Q62" s="5">
        <v>1562274</v>
      </c>
      <c r="R62" s="18">
        <f t="shared" si="8"/>
        <v>0.028928894083654764</v>
      </c>
      <c r="S62" s="5">
        <v>2895507</v>
      </c>
      <c r="T62" s="18">
        <f t="shared" si="9"/>
        <v>0.053616596910324915</v>
      </c>
      <c r="U62" s="7">
        <f t="shared" si="10"/>
        <v>31522389</v>
      </c>
      <c r="V62" s="27">
        <f>U62/$AU62</f>
        <v>0.583705452849349</v>
      </c>
      <c r="W62" s="5">
        <v>2443040</v>
      </c>
      <c r="X62" s="18">
        <f t="shared" si="12"/>
        <v>0.045238188308921436</v>
      </c>
      <c r="Y62" s="5">
        <v>1017540</v>
      </c>
      <c r="Z62" s="18">
        <f t="shared" si="13"/>
        <v>0.018841961708306012</v>
      </c>
      <c r="AA62" s="5">
        <v>370549</v>
      </c>
      <c r="AB62" s="18">
        <f t="shared" si="14"/>
        <v>0.006861519025346507</v>
      </c>
      <c r="AC62" s="5">
        <v>3955118</v>
      </c>
      <c r="AD62" s="18">
        <f t="shared" si="15"/>
        <v>0.07323759450029665</v>
      </c>
      <c r="AE62" s="5">
        <v>3322097</v>
      </c>
      <c r="AF62" s="18">
        <f t="shared" si="16"/>
        <v>0.061515836689740234</v>
      </c>
      <c r="AG62" s="5">
        <v>3367019</v>
      </c>
      <c r="AH62" s="18">
        <f t="shared" si="17"/>
        <v>0.06234766502460719</v>
      </c>
      <c r="AI62" s="5">
        <v>0</v>
      </c>
      <c r="AJ62" s="18">
        <f t="shared" si="18"/>
        <v>0</v>
      </c>
      <c r="AK62" s="5">
        <v>30951</v>
      </c>
      <c r="AL62" s="18">
        <f t="shared" si="19"/>
        <v>0.0005731249452933343</v>
      </c>
      <c r="AM62" s="5">
        <v>0</v>
      </c>
      <c r="AN62" s="18">
        <f t="shared" si="20"/>
        <v>0</v>
      </c>
      <c r="AO62" s="117">
        <f t="shared" si="21"/>
        <v>14506314</v>
      </c>
      <c r="AP62" s="31">
        <f t="shared" si="22"/>
        <v>0.26861589020251136</v>
      </c>
      <c r="AQ62" s="5">
        <v>6081242</v>
      </c>
      <c r="AR62" s="18">
        <f t="shared" si="23"/>
        <v>0.1126073951912871</v>
      </c>
      <c r="AS62" s="5">
        <v>1893986</v>
      </c>
      <c r="AT62" s="18">
        <f t="shared" si="24"/>
        <v>0.035071261756852476</v>
      </c>
      <c r="AU62" s="120">
        <f>U62+AO62+AQ62+AS62</f>
        <v>54003931</v>
      </c>
    </row>
    <row r="63" spans="1:47" ht="12.75">
      <c r="A63" s="13">
        <v>60</v>
      </c>
      <c r="B63" s="106" t="s">
        <v>106</v>
      </c>
      <c r="C63" s="8">
        <v>22176539</v>
      </c>
      <c r="D63" s="19">
        <f t="shared" si="0"/>
        <v>0.24827164269939636</v>
      </c>
      <c r="E63" s="8">
        <v>8352593</v>
      </c>
      <c r="F63" s="19">
        <f t="shared" si="1"/>
        <v>0.09350927053628517</v>
      </c>
      <c r="G63" s="8">
        <v>1449319</v>
      </c>
      <c r="H63" s="19">
        <f t="shared" si="2"/>
        <v>0.01622547183424097</v>
      </c>
      <c r="I63" s="8">
        <v>665925</v>
      </c>
      <c r="J63" s="19">
        <f t="shared" si="3"/>
        <v>0.0074551891827933795</v>
      </c>
      <c r="K63" s="8">
        <v>150716</v>
      </c>
      <c r="L63" s="19">
        <f t="shared" si="4"/>
        <v>0.001687301562298888</v>
      </c>
      <c r="M63" s="8">
        <v>2572908</v>
      </c>
      <c r="N63" s="19">
        <f t="shared" si="5"/>
        <v>0.02880431863937012</v>
      </c>
      <c r="O63" s="9">
        <f t="shared" si="6"/>
        <v>35368000</v>
      </c>
      <c r="P63" s="24">
        <f t="shared" si="7"/>
        <v>0.39595319445438487</v>
      </c>
      <c r="Q63" s="8">
        <v>2506135</v>
      </c>
      <c r="R63" s="19">
        <f t="shared" si="8"/>
        <v>0.028056778980545687</v>
      </c>
      <c r="S63" s="8">
        <v>3327213</v>
      </c>
      <c r="T63" s="19">
        <f t="shared" si="9"/>
        <v>0.03724894299876039</v>
      </c>
      <c r="U63" s="10">
        <f t="shared" si="10"/>
        <v>41201348</v>
      </c>
      <c r="V63" s="28">
        <f t="shared" si="11"/>
        <v>0.46125891643369094</v>
      </c>
      <c r="W63" s="8">
        <v>3113151</v>
      </c>
      <c r="X63" s="19">
        <f t="shared" si="12"/>
        <v>0.03485246785989773</v>
      </c>
      <c r="Y63" s="8">
        <v>1234674</v>
      </c>
      <c r="Z63" s="19">
        <f t="shared" si="13"/>
        <v>0.013822469871346223</v>
      </c>
      <c r="AA63" s="8">
        <v>566001</v>
      </c>
      <c r="AB63" s="19">
        <f t="shared" si="14"/>
        <v>0.006336516173218058</v>
      </c>
      <c r="AC63" s="8">
        <v>4465231</v>
      </c>
      <c r="AD63" s="19">
        <f t="shared" si="15"/>
        <v>0.04998932589987411</v>
      </c>
      <c r="AE63" s="8">
        <v>3291814</v>
      </c>
      <c r="AF63" s="19">
        <f t="shared" si="16"/>
        <v>0.03685264275191321</v>
      </c>
      <c r="AG63" s="8">
        <v>4345497</v>
      </c>
      <c r="AH63" s="19">
        <f t="shared" si="17"/>
        <v>0.048648875216069504</v>
      </c>
      <c r="AI63" s="8">
        <v>0</v>
      </c>
      <c r="AJ63" s="19">
        <f t="shared" si="18"/>
        <v>0</v>
      </c>
      <c r="AK63" s="8">
        <v>6375</v>
      </c>
      <c r="AL63" s="19">
        <f t="shared" si="19"/>
        <v>7.136964529084776E-05</v>
      </c>
      <c r="AM63" s="8">
        <v>214312</v>
      </c>
      <c r="AN63" s="19">
        <f t="shared" si="20"/>
        <v>0.0023992739484819084</v>
      </c>
      <c r="AO63" s="118">
        <f t="shared" si="21"/>
        <v>17237055</v>
      </c>
      <c r="AP63" s="32">
        <f t="shared" si="22"/>
        <v>0.19297294136609158</v>
      </c>
      <c r="AQ63" s="8">
        <v>25532699</v>
      </c>
      <c r="AR63" s="19">
        <f t="shared" si="23"/>
        <v>0.2858446542663503</v>
      </c>
      <c r="AS63" s="8">
        <v>5352587</v>
      </c>
      <c r="AT63" s="19">
        <f t="shared" si="24"/>
        <v>0.05992348793386713</v>
      </c>
      <c r="AU63" s="122">
        <f t="shared" si="25"/>
        <v>89323689</v>
      </c>
    </row>
    <row r="64" spans="1:47" ht="12.75">
      <c r="A64" s="12">
        <v>61</v>
      </c>
      <c r="B64" s="105" t="s">
        <v>107</v>
      </c>
      <c r="C64" s="5">
        <v>9539883</v>
      </c>
      <c r="D64" s="18">
        <f t="shared" si="0"/>
        <v>0.2854120008661792</v>
      </c>
      <c r="E64" s="5">
        <v>3609959</v>
      </c>
      <c r="F64" s="18">
        <f t="shared" si="1"/>
        <v>0.10800191377974672</v>
      </c>
      <c r="G64" s="5">
        <v>698707</v>
      </c>
      <c r="H64" s="18">
        <f t="shared" si="2"/>
        <v>0.020903753524986152</v>
      </c>
      <c r="I64" s="5">
        <v>1772084</v>
      </c>
      <c r="J64" s="18">
        <f t="shared" si="3"/>
        <v>0.05301679697150817</v>
      </c>
      <c r="K64" s="5">
        <v>19653</v>
      </c>
      <c r="L64" s="18">
        <f t="shared" si="4"/>
        <v>0.0005879738832250898</v>
      </c>
      <c r="M64" s="5">
        <v>2536513</v>
      </c>
      <c r="N64" s="18">
        <f t="shared" si="5"/>
        <v>0.0758868060072723</v>
      </c>
      <c r="O64" s="6">
        <f t="shared" si="6"/>
        <v>18176799</v>
      </c>
      <c r="P64" s="23">
        <f t="shared" si="7"/>
        <v>0.5438092450329176</v>
      </c>
      <c r="Q64" s="5">
        <v>1191519</v>
      </c>
      <c r="R64" s="18">
        <f t="shared" si="8"/>
        <v>0.035647588325776004</v>
      </c>
      <c r="S64" s="5">
        <v>1594240</v>
      </c>
      <c r="T64" s="18">
        <f t="shared" si="9"/>
        <v>0.047696101541381326</v>
      </c>
      <c r="U64" s="7">
        <f t="shared" si="10"/>
        <v>20962558</v>
      </c>
      <c r="V64" s="27">
        <f t="shared" si="11"/>
        <v>0.627152934900075</v>
      </c>
      <c r="W64" s="5">
        <v>1907463</v>
      </c>
      <c r="X64" s="18">
        <f t="shared" si="12"/>
        <v>0.0570670344078858</v>
      </c>
      <c r="Y64" s="5">
        <v>1115676</v>
      </c>
      <c r="Z64" s="18">
        <f t="shared" si="13"/>
        <v>0.03337853509087851</v>
      </c>
      <c r="AA64" s="5">
        <v>279240</v>
      </c>
      <c r="AB64" s="18">
        <f t="shared" si="14"/>
        <v>0.008354237376063405</v>
      </c>
      <c r="AC64" s="5">
        <v>2925448</v>
      </c>
      <c r="AD64" s="18">
        <f t="shared" si="15"/>
        <v>0.08752287288114144</v>
      </c>
      <c r="AE64" s="5">
        <v>2035288</v>
      </c>
      <c r="AF64" s="18">
        <f t="shared" si="16"/>
        <v>0.06089127302912668</v>
      </c>
      <c r="AG64" s="5">
        <v>2187196</v>
      </c>
      <c r="AH64" s="18">
        <f t="shared" si="17"/>
        <v>0.06543602124329027</v>
      </c>
      <c r="AI64" s="5">
        <v>0</v>
      </c>
      <c r="AJ64" s="18">
        <f t="shared" si="18"/>
        <v>0</v>
      </c>
      <c r="AK64" s="5">
        <v>0</v>
      </c>
      <c r="AL64" s="18">
        <f t="shared" si="19"/>
        <v>0</v>
      </c>
      <c r="AM64" s="5">
        <v>161442</v>
      </c>
      <c r="AN64" s="18">
        <f t="shared" si="20"/>
        <v>0.004829984208803997</v>
      </c>
      <c r="AO64" s="119">
        <f t="shared" si="21"/>
        <v>10611753</v>
      </c>
      <c r="AP64" s="31">
        <f t="shared" si="22"/>
        <v>0.3174799582371901</v>
      </c>
      <c r="AQ64" s="5">
        <v>8298</v>
      </c>
      <c r="AR64" s="18">
        <f t="shared" si="23"/>
        <v>0.00024825763410175525</v>
      </c>
      <c r="AS64" s="5">
        <v>1842345</v>
      </c>
      <c r="AT64" s="18">
        <f t="shared" si="24"/>
        <v>0.05511884922863319</v>
      </c>
      <c r="AU64" s="121">
        <f>U64+AO64+AQ64+AS64</f>
        <v>33424954</v>
      </c>
    </row>
    <row r="65" spans="1:47" ht="12.75">
      <c r="A65" s="12">
        <v>62</v>
      </c>
      <c r="B65" s="104" t="s">
        <v>108</v>
      </c>
      <c r="C65" s="5">
        <v>6053649</v>
      </c>
      <c r="D65" s="18">
        <f t="shared" si="0"/>
        <v>0.34348154905202616</v>
      </c>
      <c r="E65" s="5">
        <v>1957528</v>
      </c>
      <c r="F65" s="18">
        <f t="shared" si="1"/>
        <v>0.11106933186128147</v>
      </c>
      <c r="G65" s="5">
        <v>824711</v>
      </c>
      <c r="H65" s="18">
        <f t="shared" si="2"/>
        <v>0.046793762208586186</v>
      </c>
      <c r="I65" s="5">
        <v>158482</v>
      </c>
      <c r="J65" s="18">
        <f t="shared" si="3"/>
        <v>0.008992203356498404</v>
      </c>
      <c r="K65" s="5">
        <v>51270</v>
      </c>
      <c r="L65" s="18">
        <f t="shared" si="4"/>
        <v>0.002909038667404962</v>
      </c>
      <c r="M65" s="5">
        <v>1417070</v>
      </c>
      <c r="N65" s="18">
        <f t="shared" si="5"/>
        <v>0.08040396770859273</v>
      </c>
      <c r="O65" s="6">
        <f>C65+E65+G65+I65+K65+M65</f>
        <v>10462710</v>
      </c>
      <c r="P65" s="23">
        <f t="shared" si="7"/>
        <v>0.59364985285439</v>
      </c>
      <c r="Q65" s="5">
        <v>600850</v>
      </c>
      <c r="R65" s="18">
        <f t="shared" si="8"/>
        <v>0.03409198134016524</v>
      </c>
      <c r="S65" s="5">
        <v>806353</v>
      </c>
      <c r="T65" s="18">
        <f t="shared" si="9"/>
        <v>0.0457521368554319</v>
      </c>
      <c r="U65" s="7">
        <f t="shared" si="10"/>
        <v>11869913</v>
      </c>
      <c r="V65" s="27">
        <f t="shared" si="11"/>
        <v>0.6734939710499871</v>
      </c>
      <c r="W65" s="5">
        <v>926798</v>
      </c>
      <c r="X65" s="18">
        <f t="shared" si="12"/>
        <v>0.05258613651011477</v>
      </c>
      <c r="Y65" s="5">
        <v>494761</v>
      </c>
      <c r="Z65" s="18">
        <f t="shared" si="13"/>
        <v>0.02807253520819088</v>
      </c>
      <c r="AA65" s="5">
        <v>278184</v>
      </c>
      <c r="AB65" s="18">
        <f t="shared" si="14"/>
        <v>0.015784045497432845</v>
      </c>
      <c r="AC65" s="5">
        <v>1272182</v>
      </c>
      <c r="AD65" s="18">
        <f t="shared" si="15"/>
        <v>0.07218308230888588</v>
      </c>
      <c r="AE65" s="5">
        <v>1304610</v>
      </c>
      <c r="AF65" s="18">
        <f t="shared" si="16"/>
        <v>0.07402303366263288</v>
      </c>
      <c r="AG65" s="5">
        <v>1458501</v>
      </c>
      <c r="AH65" s="18">
        <f t="shared" si="17"/>
        <v>0.08275474557146098</v>
      </c>
      <c r="AI65" s="5">
        <v>0</v>
      </c>
      <c r="AJ65" s="18">
        <f t="shared" si="18"/>
        <v>0</v>
      </c>
      <c r="AK65" s="5">
        <v>3200</v>
      </c>
      <c r="AL65" s="18">
        <f t="shared" si="19"/>
        <v>0.00018156668101610842</v>
      </c>
      <c r="AM65" s="5">
        <v>1325</v>
      </c>
      <c r="AN65" s="18">
        <f t="shared" si="20"/>
        <v>7.51799538582324E-05</v>
      </c>
      <c r="AO65" s="117">
        <f t="shared" si="21"/>
        <v>5739561</v>
      </c>
      <c r="AP65" s="31">
        <f t="shared" si="22"/>
        <v>0.3256603253935926</v>
      </c>
      <c r="AQ65" s="5">
        <v>14905</v>
      </c>
      <c r="AR65" s="18">
        <f t="shared" si="23"/>
        <v>0.0008457035564203425</v>
      </c>
      <c r="AS65" s="5">
        <v>0</v>
      </c>
      <c r="AT65" s="18">
        <f t="shared" si="24"/>
        <v>0</v>
      </c>
      <c r="AU65" s="120">
        <f t="shared" si="25"/>
        <v>17624379</v>
      </c>
    </row>
    <row r="66" spans="1:47" ht="12.75">
      <c r="A66" s="12">
        <v>63</v>
      </c>
      <c r="B66" s="104" t="s">
        <v>109</v>
      </c>
      <c r="C66" s="5">
        <v>8623598</v>
      </c>
      <c r="D66" s="18">
        <f t="shared" si="0"/>
        <v>0.3262348350381197</v>
      </c>
      <c r="E66" s="5">
        <v>2706179</v>
      </c>
      <c r="F66" s="18">
        <f t="shared" si="1"/>
        <v>0.10237604531758365</v>
      </c>
      <c r="G66" s="5">
        <v>424895</v>
      </c>
      <c r="H66" s="18">
        <f t="shared" si="2"/>
        <v>0.016073980980273184</v>
      </c>
      <c r="I66" s="5">
        <v>212942</v>
      </c>
      <c r="J66" s="18">
        <f t="shared" si="3"/>
        <v>0.008055697661543045</v>
      </c>
      <c r="K66" s="5">
        <v>37259</v>
      </c>
      <c r="L66" s="18">
        <f t="shared" si="4"/>
        <v>0.0014095257824733136</v>
      </c>
      <c r="M66" s="5">
        <v>1274091</v>
      </c>
      <c r="N66" s="18">
        <f t="shared" si="5"/>
        <v>0.048199471636844966</v>
      </c>
      <c r="O66" s="6">
        <f t="shared" si="6"/>
        <v>13278964</v>
      </c>
      <c r="P66" s="23">
        <f>O66/$AU66</f>
        <v>0.5023495564168379</v>
      </c>
      <c r="Q66" s="5">
        <v>1374338</v>
      </c>
      <c r="R66" s="18">
        <f t="shared" si="8"/>
        <v>0.05199186357209825</v>
      </c>
      <c r="S66" s="5">
        <v>1639849</v>
      </c>
      <c r="T66" s="18">
        <f t="shared" si="9"/>
        <v>0.06203627163539227</v>
      </c>
      <c r="U66" s="7">
        <f t="shared" si="10"/>
        <v>16293151</v>
      </c>
      <c r="V66" s="27">
        <f t="shared" si="11"/>
        <v>0.6163776916243283</v>
      </c>
      <c r="W66" s="5">
        <v>1621626</v>
      </c>
      <c r="X66" s="18">
        <f t="shared" si="12"/>
        <v>0.06134688683349176</v>
      </c>
      <c r="Y66" s="5">
        <v>561692</v>
      </c>
      <c r="Z66" s="18">
        <f t="shared" si="13"/>
        <v>0.021249076889046953</v>
      </c>
      <c r="AA66" s="5">
        <v>344948</v>
      </c>
      <c r="AB66" s="18">
        <f t="shared" si="14"/>
        <v>0.01304954774987532</v>
      </c>
      <c r="AC66" s="5">
        <v>2400061</v>
      </c>
      <c r="AD66" s="18">
        <f t="shared" si="15"/>
        <v>0.09079545503123228</v>
      </c>
      <c r="AE66" s="5">
        <v>1346576</v>
      </c>
      <c r="AF66" s="18">
        <f t="shared" si="16"/>
        <v>0.050941613839871835</v>
      </c>
      <c r="AG66" s="5">
        <v>1230810</v>
      </c>
      <c r="AH66" s="18">
        <f t="shared" si="17"/>
        <v>0.0465621307154239</v>
      </c>
      <c r="AI66" s="5">
        <v>0</v>
      </c>
      <c r="AJ66" s="18">
        <f t="shared" si="18"/>
        <v>0</v>
      </c>
      <c r="AK66" s="5">
        <v>59186</v>
      </c>
      <c r="AL66" s="18">
        <f t="shared" si="19"/>
        <v>0.002239034675151387</v>
      </c>
      <c r="AM66" s="5">
        <v>461623</v>
      </c>
      <c r="AN66" s="18">
        <f t="shared" si="20"/>
        <v>0.017463418778890426</v>
      </c>
      <c r="AO66" s="117">
        <f>W66+Y66+AA66+AC66+AE66+AG66+AI66+AK66+AM66</f>
        <v>8026522</v>
      </c>
      <c r="AP66" s="31">
        <f t="shared" si="22"/>
        <v>0.30364716451298385</v>
      </c>
      <c r="AQ66" s="5">
        <v>625341</v>
      </c>
      <c r="AR66" s="18">
        <f t="shared" si="23"/>
        <v>0.02365694898783232</v>
      </c>
      <c r="AS66" s="5">
        <v>1488699</v>
      </c>
      <c r="AT66" s="18">
        <f t="shared" si="24"/>
        <v>0.056318194874855454</v>
      </c>
      <c r="AU66" s="120">
        <f t="shared" si="25"/>
        <v>26433713</v>
      </c>
    </row>
    <row r="67" spans="1:47" ht="12.75">
      <c r="A67" s="12">
        <v>64</v>
      </c>
      <c r="B67" s="104" t="s">
        <v>110</v>
      </c>
      <c r="C67" s="5">
        <v>7558970</v>
      </c>
      <c r="D67" s="18">
        <f t="shared" si="0"/>
        <v>0.2737893222827144</v>
      </c>
      <c r="E67" s="5">
        <v>2527322</v>
      </c>
      <c r="F67" s="18">
        <f t="shared" si="1"/>
        <v>0.09154074927803581</v>
      </c>
      <c r="G67" s="5">
        <v>949681</v>
      </c>
      <c r="H67" s="18">
        <f t="shared" si="2"/>
        <v>0.034397876612127114</v>
      </c>
      <c r="I67" s="5">
        <v>582254</v>
      </c>
      <c r="J67" s="18">
        <f>I67/$AU67</f>
        <v>0.021089504000730206</v>
      </c>
      <c r="K67" s="5">
        <v>111369</v>
      </c>
      <c r="L67" s="18">
        <f t="shared" si="4"/>
        <v>0.004033835698951526</v>
      </c>
      <c r="M67" s="5">
        <v>1439252</v>
      </c>
      <c r="N67" s="18">
        <f t="shared" si="5"/>
        <v>0.05213036031020645</v>
      </c>
      <c r="O67" s="6">
        <f t="shared" si="6"/>
        <v>13168848</v>
      </c>
      <c r="P67" s="23">
        <f t="shared" si="7"/>
        <v>0.4769816481827655</v>
      </c>
      <c r="Q67" s="5">
        <v>911825</v>
      </c>
      <c r="R67" s="18">
        <f t="shared" si="8"/>
        <v>0.03302671511997482</v>
      </c>
      <c r="S67" s="5">
        <v>1446987</v>
      </c>
      <c r="T67" s="18">
        <f t="shared" si="9"/>
        <v>0.052410525518939495</v>
      </c>
      <c r="U67" s="7">
        <f>O67+Q67+S67</f>
        <v>15527660</v>
      </c>
      <c r="V67" s="27">
        <f t="shared" si="11"/>
        <v>0.5624188888216798</v>
      </c>
      <c r="W67" s="5">
        <v>1313744</v>
      </c>
      <c r="X67" s="18">
        <f t="shared" si="12"/>
        <v>0.047584403617554026</v>
      </c>
      <c r="Y67" s="5">
        <v>579529</v>
      </c>
      <c r="Z67" s="18">
        <f t="shared" si="13"/>
        <v>0.020990803264621924</v>
      </c>
      <c r="AA67" s="5">
        <v>317498</v>
      </c>
      <c r="AB67" s="18">
        <f t="shared" si="14"/>
        <v>0.011499921582717917</v>
      </c>
      <c r="AC67" s="5">
        <v>2230489</v>
      </c>
      <c r="AD67" s="18">
        <f t="shared" si="15"/>
        <v>0.08078932336932801</v>
      </c>
      <c r="AE67" s="5">
        <v>1440978</v>
      </c>
      <c r="AF67" s="18">
        <f t="shared" si="16"/>
        <v>0.05219287681315063</v>
      </c>
      <c r="AG67" s="5">
        <v>1906691</v>
      </c>
      <c r="AH67" s="18">
        <f t="shared" si="17"/>
        <v>0.06906121292881848</v>
      </c>
      <c r="AI67" s="5">
        <v>0</v>
      </c>
      <c r="AJ67" s="18">
        <f t="shared" si="18"/>
        <v>0</v>
      </c>
      <c r="AK67" s="5">
        <v>7320</v>
      </c>
      <c r="AL67" s="18">
        <f t="shared" si="19"/>
        <v>0.00026513372048168855</v>
      </c>
      <c r="AM67" s="5">
        <v>55728</v>
      </c>
      <c r="AN67" s="18">
        <f t="shared" si="20"/>
        <v>0.002018493439208134</v>
      </c>
      <c r="AO67" s="117">
        <f t="shared" si="21"/>
        <v>7851977</v>
      </c>
      <c r="AP67" s="31">
        <f t="shared" si="22"/>
        <v>0.2844021687358808</v>
      </c>
      <c r="AQ67" s="5">
        <v>2943939</v>
      </c>
      <c r="AR67" s="18">
        <f t="shared" si="23"/>
        <v>0.10663080600288821</v>
      </c>
      <c r="AS67" s="5">
        <v>1285134</v>
      </c>
      <c r="AT67" s="18">
        <f t="shared" si="24"/>
        <v>0.04654813643955114</v>
      </c>
      <c r="AU67" s="120">
        <f t="shared" si="25"/>
        <v>27608710</v>
      </c>
    </row>
    <row r="68" spans="1:48" ht="12.75">
      <c r="A68" s="13">
        <v>65</v>
      </c>
      <c r="B68" s="106" t="s">
        <v>111</v>
      </c>
      <c r="C68" s="8">
        <v>23105945</v>
      </c>
      <c r="D68" s="19">
        <f t="shared" si="0"/>
        <v>0.26396198700720397</v>
      </c>
      <c r="E68" s="8">
        <v>11740799</v>
      </c>
      <c r="F68" s="19">
        <f t="shared" si="1"/>
        <v>0.13412672076784538</v>
      </c>
      <c r="G68" s="8">
        <v>1194389</v>
      </c>
      <c r="H68" s="19">
        <f t="shared" si="2"/>
        <v>0.01364468294629574</v>
      </c>
      <c r="I68" s="8">
        <v>4474101</v>
      </c>
      <c r="J68" s="19">
        <f t="shared" si="3"/>
        <v>0.05111206618170857</v>
      </c>
      <c r="K68" s="8">
        <v>436854</v>
      </c>
      <c r="L68" s="19">
        <f>K68/$AU68</f>
        <v>0.004990613881927144</v>
      </c>
      <c r="M68" s="8">
        <v>5080696</v>
      </c>
      <c r="N68" s="19">
        <f t="shared" si="5"/>
        <v>0.0580417988331381</v>
      </c>
      <c r="O68" s="9">
        <f t="shared" si="6"/>
        <v>46032784</v>
      </c>
      <c r="P68" s="24">
        <f t="shared" si="7"/>
        <v>0.5258778696181189</v>
      </c>
      <c r="Q68" s="8">
        <v>4279633</v>
      </c>
      <c r="R68" s="19">
        <f t="shared" si="8"/>
        <v>0.048890466515937835</v>
      </c>
      <c r="S68" s="8">
        <v>4922637</v>
      </c>
      <c r="T68" s="19">
        <f t="shared" si="9"/>
        <v>0.05623613506546395</v>
      </c>
      <c r="U68" s="10">
        <f t="shared" si="10"/>
        <v>55235054</v>
      </c>
      <c r="V68" s="28">
        <f t="shared" si="11"/>
        <v>0.6310044711995206</v>
      </c>
      <c r="W68" s="8">
        <v>3760963</v>
      </c>
      <c r="X68" s="19">
        <f t="shared" si="12"/>
        <v>0.042965187813810465</v>
      </c>
      <c r="Y68" s="8">
        <v>1994380</v>
      </c>
      <c r="Z68" s="19">
        <f t="shared" si="13"/>
        <v>0.02278376875074477</v>
      </c>
      <c r="AA68" s="8">
        <v>1148153</v>
      </c>
      <c r="AB68" s="19">
        <f t="shared" si="14"/>
        <v>0.013116483539984286</v>
      </c>
      <c r="AC68" s="8">
        <v>6487093</v>
      </c>
      <c r="AD68" s="19">
        <f t="shared" si="15"/>
        <v>0.0741084581557051</v>
      </c>
      <c r="AE68" s="8">
        <v>4390465</v>
      </c>
      <c r="AF68" s="19">
        <f t="shared" si="16"/>
        <v>0.05015660970739711</v>
      </c>
      <c r="AG68" s="8">
        <v>4673228</v>
      </c>
      <c r="AH68" s="19">
        <f t="shared" si="17"/>
        <v>0.053386890197206896</v>
      </c>
      <c r="AI68" s="8">
        <v>0</v>
      </c>
      <c r="AJ68" s="19">
        <f t="shared" si="18"/>
        <v>0</v>
      </c>
      <c r="AK68" s="8">
        <v>0</v>
      </c>
      <c r="AL68" s="19">
        <f t="shared" si="19"/>
        <v>0</v>
      </c>
      <c r="AM68" s="8">
        <v>3039152</v>
      </c>
      <c r="AN68" s="19">
        <f t="shared" si="20"/>
        <v>0.0347192292172823</v>
      </c>
      <c r="AO68" s="118">
        <f t="shared" si="21"/>
        <v>25493434</v>
      </c>
      <c r="AP68" s="32">
        <f t="shared" si="22"/>
        <v>0.29123662738213096</v>
      </c>
      <c r="AQ68" s="8">
        <v>145579</v>
      </c>
      <c r="AR68" s="19">
        <f t="shared" si="23"/>
        <v>0.0016630924251971406</v>
      </c>
      <c r="AS68" s="8">
        <v>6661056</v>
      </c>
      <c r="AT68" s="19">
        <f t="shared" si="24"/>
        <v>0.07609580899315124</v>
      </c>
      <c r="AU68" s="122">
        <f>U68+AO68+AQ68+AS68</f>
        <v>87535123</v>
      </c>
      <c r="AV68" s="123"/>
    </row>
    <row r="69" spans="1:49" ht="12.75">
      <c r="A69" s="107">
        <v>66</v>
      </c>
      <c r="B69" s="105" t="s">
        <v>112</v>
      </c>
      <c r="C69" s="110">
        <v>8252029</v>
      </c>
      <c r="D69" s="86">
        <f>C69/$AU69</f>
        <v>0.303820227714154</v>
      </c>
      <c r="E69" s="110">
        <v>3537005</v>
      </c>
      <c r="F69" s="86">
        <f>E69/$AU69</f>
        <v>0.13022417450618526</v>
      </c>
      <c r="G69" s="110">
        <v>529518</v>
      </c>
      <c r="H69" s="86">
        <f>G69/$AU69</f>
        <v>0.01949560275887826</v>
      </c>
      <c r="I69" s="110">
        <v>599076</v>
      </c>
      <c r="J69" s="86">
        <f>I69/$AU69</f>
        <v>0.02205656411751395</v>
      </c>
      <c r="K69" s="110">
        <v>5841</v>
      </c>
      <c r="L69" s="86">
        <f>K69/$AU69</f>
        <v>0.0002150518315045153</v>
      </c>
      <c r="M69" s="110">
        <v>1295412</v>
      </c>
      <c r="N69" s="86">
        <f>M69/$AU69</f>
        <v>0.04769401183922738</v>
      </c>
      <c r="O69" s="72">
        <f>C69+E69+G69+I69+K69+M69</f>
        <v>14218881</v>
      </c>
      <c r="P69" s="111">
        <f>O69/$AU69</f>
        <v>0.5235056327674634</v>
      </c>
      <c r="Q69" s="110">
        <v>1536019</v>
      </c>
      <c r="R69" s="86">
        <f>Q69/$AU69</f>
        <v>0.0565525935928324</v>
      </c>
      <c r="S69" s="110">
        <v>2400345</v>
      </c>
      <c r="T69" s="86">
        <f>S69/$AU69</f>
        <v>0.08837503655071148</v>
      </c>
      <c r="U69" s="108">
        <f>O69+Q69+S69</f>
        <v>18155245</v>
      </c>
      <c r="V69" s="112">
        <f>U69/$AU69</f>
        <v>0.6684332629110072</v>
      </c>
      <c r="W69" s="110">
        <v>1152903</v>
      </c>
      <c r="X69" s="86">
        <f>W69/$AU69</f>
        <v>0.04244716687160592</v>
      </c>
      <c r="Y69" s="110">
        <v>589545</v>
      </c>
      <c r="Z69" s="86">
        <f>Y69/$AU69</f>
        <v>0.021705655196769296</v>
      </c>
      <c r="AA69" s="110">
        <v>555752</v>
      </c>
      <c r="AB69" s="86">
        <f>AA69/$AU69</f>
        <v>0.020461476709860874</v>
      </c>
      <c r="AC69" s="110">
        <v>2238411</v>
      </c>
      <c r="AD69" s="86">
        <f>AC69/$AU69</f>
        <v>0.08241300893851285</v>
      </c>
      <c r="AE69" s="110">
        <v>1076080</v>
      </c>
      <c r="AF69" s="86">
        <f>AE69/$AU69</f>
        <v>0.0396187253630164</v>
      </c>
      <c r="AG69" s="110">
        <v>1539792</v>
      </c>
      <c r="AH69" s="86">
        <f>AG69/$AU69</f>
        <v>0.05669150654613946</v>
      </c>
      <c r="AI69" s="110">
        <v>0</v>
      </c>
      <c r="AJ69" s="86">
        <f>AI69/$AU69</f>
        <v>0</v>
      </c>
      <c r="AK69" s="110">
        <v>155695</v>
      </c>
      <c r="AL69" s="86">
        <f>AK69/$AU69</f>
        <v>0.0057323223602286436</v>
      </c>
      <c r="AM69" s="110">
        <v>195732</v>
      </c>
      <c r="AN69" s="86">
        <f>AM69/$AU69</f>
        <v>0.0072063901873038495</v>
      </c>
      <c r="AO69" s="119">
        <f>W69+Y69+AA69+AC69+AE69+AG69+AI69+AK69+AM69</f>
        <v>7503910</v>
      </c>
      <c r="AP69" s="113">
        <f>AO69/$AU69</f>
        <v>0.2762762521734373</v>
      </c>
      <c r="AQ69" s="110">
        <v>1489027</v>
      </c>
      <c r="AR69" s="86">
        <f>AQ69/$AU69</f>
        <v>0.05482245908400511</v>
      </c>
      <c r="AS69" s="110">
        <v>12712</v>
      </c>
      <c r="AT69" s="86">
        <f>AS69/$AU69</f>
        <v>0.0004680258315503164</v>
      </c>
      <c r="AU69" s="121">
        <f>U69+AO69+AQ69+AS69</f>
        <v>27160894</v>
      </c>
      <c r="AV69" s="123"/>
      <c r="AW69" s="109"/>
    </row>
    <row r="70" spans="1:47" ht="12.75" customHeight="1">
      <c r="A70" s="14">
        <v>67</v>
      </c>
      <c r="B70" s="104" t="s">
        <v>113</v>
      </c>
      <c r="C70" s="124">
        <v>12868156</v>
      </c>
      <c r="D70" s="18">
        <f>C70/$AU70</f>
        <v>0.21531188974719231</v>
      </c>
      <c r="E70" s="124">
        <v>3406281</v>
      </c>
      <c r="F70" s="18">
        <f>E70/$AU70</f>
        <v>0.05699439757490941</v>
      </c>
      <c r="G70" s="124">
        <v>513394</v>
      </c>
      <c r="H70" s="18">
        <f>G70/$AU70</f>
        <v>0.00859018435313265</v>
      </c>
      <c r="I70" s="124">
        <v>501719</v>
      </c>
      <c r="J70" s="18">
        <f>I70/$AU70</f>
        <v>0.00839483652607814</v>
      </c>
      <c r="K70" s="124">
        <v>0</v>
      </c>
      <c r="L70" s="18">
        <f>K70/$AU70</f>
        <v>0</v>
      </c>
      <c r="M70" s="124">
        <v>1132777</v>
      </c>
      <c r="N70" s="18">
        <f>M70/$AU70</f>
        <v>0.01895379233296171</v>
      </c>
      <c r="O70" s="127">
        <f>C70+E70+G70+I70+K70+M70</f>
        <v>18422327</v>
      </c>
      <c r="P70" s="23">
        <f>O70/$AU70</f>
        <v>0.30824510053427423</v>
      </c>
      <c r="Q70" s="124">
        <v>1218931</v>
      </c>
      <c r="R70" s="18">
        <f>Q70/$AU70</f>
        <v>0.02039533380551455</v>
      </c>
      <c r="S70" s="124">
        <v>1247634</v>
      </c>
      <c r="T70" s="18">
        <f>S70/$AU70</f>
        <v>0.020875596647479913</v>
      </c>
      <c r="U70" s="126">
        <f>O70+Q70+S70</f>
        <v>20888892</v>
      </c>
      <c r="V70" s="27">
        <f>U70/$AU70</f>
        <v>0.3495160309872687</v>
      </c>
      <c r="W70" s="124">
        <v>1655260</v>
      </c>
      <c r="X70" s="18">
        <f>W70/$AU70</f>
        <v>0.02769605517860815</v>
      </c>
      <c r="Y70" s="124">
        <v>859431</v>
      </c>
      <c r="Z70" s="18">
        <f>Y70/$AU70</f>
        <v>0.014380126625549087</v>
      </c>
      <c r="AA70" s="124">
        <v>494905</v>
      </c>
      <c r="AB70" s="18">
        <f>AA70/$AU70</f>
        <v>0.008280823670099602</v>
      </c>
      <c r="AC70" s="124">
        <v>4065065</v>
      </c>
      <c r="AD70" s="18">
        <f>AC70/$AU70</f>
        <v>0.0680172689152331</v>
      </c>
      <c r="AE70" s="124">
        <v>1717917</v>
      </c>
      <c r="AF70" s="18">
        <f>AE70/$AU70</f>
        <v>0.02874444137130661</v>
      </c>
      <c r="AG70" s="124">
        <v>1840276</v>
      </c>
      <c r="AH70" s="18">
        <f>AG70/$AU70</f>
        <v>0.030791770259577522</v>
      </c>
      <c r="AI70" s="124">
        <v>0</v>
      </c>
      <c r="AJ70" s="18">
        <f>AI70/$AU70</f>
        <v>0</v>
      </c>
      <c r="AK70" s="124">
        <v>0</v>
      </c>
      <c r="AL70" s="18">
        <f>AK70/$AU70</f>
        <v>0</v>
      </c>
      <c r="AM70" s="124">
        <v>1174754</v>
      </c>
      <c r="AN70" s="18">
        <f>AM70/$AU70</f>
        <v>0.01965615770651779</v>
      </c>
      <c r="AO70" s="125">
        <f>W70+Y70+AA70+AC70+AE70+AG70+AI70+AK70+AM70</f>
        <v>11807608</v>
      </c>
      <c r="AP70" s="31">
        <f>AO70/$AU70</f>
        <v>0.19756664372689187</v>
      </c>
      <c r="AQ70" s="124">
        <v>22311903</v>
      </c>
      <c r="AR70" s="18">
        <f>AQ70/$AU70</f>
        <v>0.373326061541844</v>
      </c>
      <c r="AS70" s="124">
        <v>4756787</v>
      </c>
      <c r="AT70" s="18">
        <f>AS70/$AU70</f>
        <v>0.07959126374399546</v>
      </c>
      <c r="AU70" s="120">
        <f>U70+AO70+AQ70+AS70</f>
        <v>59765190</v>
      </c>
    </row>
    <row r="71" spans="1:47" ht="12.75">
      <c r="A71" s="13">
        <v>68</v>
      </c>
      <c r="B71" s="104" t="s">
        <v>114</v>
      </c>
      <c r="C71" s="8">
        <v>6681928</v>
      </c>
      <c r="D71" s="19">
        <f>C71/$AU71</f>
        <v>0.4086032394110571</v>
      </c>
      <c r="E71" s="8">
        <v>1066473</v>
      </c>
      <c r="F71" s="19">
        <f>E71/$AU71</f>
        <v>0.06521535738553727</v>
      </c>
      <c r="G71" s="8">
        <v>215405</v>
      </c>
      <c r="H71" s="19">
        <f>G71/$AU71</f>
        <v>0.013172123492701322</v>
      </c>
      <c r="I71" s="8">
        <v>14996</v>
      </c>
      <c r="J71" s="19">
        <f>I71/$AU71</f>
        <v>0.0009170129007987234</v>
      </c>
      <c r="K71" s="8">
        <v>2300</v>
      </c>
      <c r="L71" s="19">
        <f>K71/$AU71</f>
        <v>0.00014064615042925206</v>
      </c>
      <c r="M71" s="8">
        <v>1243738</v>
      </c>
      <c r="N71" s="19">
        <f>M71/$AU71</f>
        <v>0.07605520080112048</v>
      </c>
      <c r="O71" s="9">
        <f>C71+E71+G71+I71+K71+M71</f>
        <v>9224840</v>
      </c>
      <c r="P71" s="24">
        <f>O71/$AU71</f>
        <v>0.5641035801416441</v>
      </c>
      <c r="Q71" s="8">
        <v>736500</v>
      </c>
      <c r="R71" s="19">
        <f>Q71/$AU71</f>
        <v>0.04503734338745397</v>
      </c>
      <c r="S71" s="8">
        <v>604364</v>
      </c>
      <c r="T71" s="19">
        <f>S71/$AU71</f>
        <v>0.036957160894793256</v>
      </c>
      <c r="U71" s="10">
        <f>O71+Q71+S71</f>
        <v>10565704</v>
      </c>
      <c r="V71" s="28">
        <f>U71/$AU71</f>
        <v>0.6460980844238914</v>
      </c>
      <c r="W71" s="8">
        <v>1031158</v>
      </c>
      <c r="X71" s="19">
        <f>W71/$AU71</f>
        <v>0.06305582747144639</v>
      </c>
      <c r="Y71" s="8">
        <v>902098</v>
      </c>
      <c r="Z71" s="19">
        <f>Y71/$AU71</f>
        <v>0.055163743917359745</v>
      </c>
      <c r="AA71" s="8">
        <v>200900</v>
      </c>
      <c r="AB71" s="19">
        <f>AA71/$AU71</f>
        <v>0.012285135487494233</v>
      </c>
      <c r="AC71" s="8">
        <v>1498484</v>
      </c>
      <c r="AD71" s="19">
        <f>AC71/$AU71</f>
        <v>0.09163304612166406</v>
      </c>
      <c r="AE71" s="8">
        <v>681977</v>
      </c>
      <c r="AF71" s="19">
        <f>AE71/$AU71</f>
        <v>0.04170323466577827</v>
      </c>
      <c r="AG71" s="8">
        <v>941937</v>
      </c>
      <c r="AH71" s="19">
        <f>AG71/$AU71</f>
        <v>0.057599918694294955</v>
      </c>
      <c r="AI71" s="8">
        <v>0</v>
      </c>
      <c r="AJ71" s="19">
        <f>AI71/$AU71</f>
        <v>0</v>
      </c>
      <c r="AK71" s="8">
        <v>27140</v>
      </c>
      <c r="AL71" s="18">
        <f>AK71/$AU71</f>
        <v>0.0016596245750651743</v>
      </c>
      <c r="AM71" s="8">
        <v>167298</v>
      </c>
      <c r="AN71" s="19">
        <f>AM71/$AU71</f>
        <v>0.010230356380223047</v>
      </c>
      <c r="AO71" s="117">
        <f>W71+Y71+AA71+AC71+AE71+AG71+AI71+AK71+AM71</f>
        <v>5450992</v>
      </c>
      <c r="AP71" s="32">
        <f>AO71/$AU71</f>
        <v>0.3333308873133259</v>
      </c>
      <c r="AQ71" s="8">
        <v>0</v>
      </c>
      <c r="AR71" s="19">
        <f>AQ71/$AU71</f>
        <v>0</v>
      </c>
      <c r="AS71" s="8">
        <v>336400</v>
      </c>
      <c r="AT71" s="19">
        <f>AS71/$AU71</f>
        <v>0.02057102826278278</v>
      </c>
      <c r="AU71" s="120">
        <f>U71+AO71+AQ71+AS71</f>
        <v>16353096</v>
      </c>
    </row>
    <row r="72" spans="1:51" ht="12.75">
      <c r="A72" s="43"/>
      <c r="B72" s="114" t="s">
        <v>46</v>
      </c>
      <c r="C72" s="44">
        <f>SUM(C4:C71)</f>
        <v>2079923461.34</v>
      </c>
      <c r="D72" s="45">
        <f>C72/$AU72</f>
        <v>0.31606104695966086</v>
      </c>
      <c r="E72" s="44">
        <f>SUM(E4:E71)</f>
        <v>774702048.56</v>
      </c>
      <c r="F72" s="45">
        <f>E72/$AU72</f>
        <v>0.11772218790777998</v>
      </c>
      <c r="G72" s="44">
        <f>SUM(G4:G71)</f>
        <v>109466127</v>
      </c>
      <c r="H72" s="45">
        <f>G72/$AU72</f>
        <v>0.0166342557066736</v>
      </c>
      <c r="I72" s="44">
        <f>SUM(I4:I71)</f>
        <v>139474291</v>
      </c>
      <c r="J72" s="45">
        <f>I72/$AU72</f>
        <v>0.021194236834568964</v>
      </c>
      <c r="K72" s="44">
        <f>SUM(K4:K71)</f>
        <v>13168445</v>
      </c>
      <c r="L72" s="45">
        <f>K72/$AU72</f>
        <v>0.002001050803498944</v>
      </c>
      <c r="M72" s="44">
        <f>SUM(M4:M71)</f>
        <v>305804048.78</v>
      </c>
      <c r="N72" s="45">
        <f>M72/$AU72</f>
        <v>0.046469377175851</v>
      </c>
      <c r="O72" s="46">
        <f>SUM(O4:O71)</f>
        <v>3422538421.6800003</v>
      </c>
      <c r="P72" s="47">
        <f>O72/$AU72</f>
        <v>0.5200821553880335</v>
      </c>
      <c r="Q72" s="44">
        <f>SUM(Q4:Q71)</f>
        <v>247605617.78</v>
      </c>
      <c r="R72" s="45">
        <f>Q72/$AU72</f>
        <v>0.037625658945268134</v>
      </c>
      <c r="S72" s="44">
        <f>SUM(S4:S71)</f>
        <v>300986163.78</v>
      </c>
      <c r="T72" s="45">
        <f>S72/$AU72</f>
        <v>0.04573726091987578</v>
      </c>
      <c r="U72" s="48">
        <f>SUM(U4:U71)</f>
        <v>3971130203.24</v>
      </c>
      <c r="V72" s="49">
        <f>U72/$AU72</f>
        <v>0.6034450752531773</v>
      </c>
      <c r="W72" s="44">
        <f>SUM(W4:W71)</f>
        <v>307732519.78</v>
      </c>
      <c r="X72" s="45">
        <f>W72/$AU72</f>
        <v>0.046762423806950906</v>
      </c>
      <c r="Y72" s="44">
        <f>SUM(Y4:Y71)</f>
        <v>139470285</v>
      </c>
      <c r="Z72" s="45">
        <f>Y72/$AU72</f>
        <v>0.021193628090748505</v>
      </c>
      <c r="AA72" s="44">
        <f>SUM(AA4:AA71)</f>
        <v>77998396.78</v>
      </c>
      <c r="AB72" s="45">
        <f>AA72/$AU72</f>
        <v>0.011852481788719052</v>
      </c>
      <c r="AC72" s="44">
        <f>SUM(AC4:AC71)</f>
        <v>574644881.78</v>
      </c>
      <c r="AD72" s="45">
        <f>AC72/$AU72</f>
        <v>0.08732189733961941</v>
      </c>
      <c r="AE72" s="44">
        <f>SUM(AE4:AE71)</f>
        <v>346387669</v>
      </c>
      <c r="AF72" s="45">
        <f>AE72/$AU72</f>
        <v>0.05263638367131246</v>
      </c>
      <c r="AG72" s="44">
        <f>SUM(AG4:AG71)</f>
        <v>343702025</v>
      </c>
      <c r="AH72" s="45">
        <f>AG72/$AU72</f>
        <v>0.05222827853178292</v>
      </c>
      <c r="AI72" s="44">
        <f>SUM(AI4:AI71)</f>
        <v>216478</v>
      </c>
      <c r="AJ72" s="45">
        <f>AI72/$AU72</f>
        <v>3.289556783962301E-05</v>
      </c>
      <c r="AK72" s="44">
        <f>SUM(AK4:AK71)</f>
        <v>7652474</v>
      </c>
      <c r="AL72" s="45">
        <f>AK72/$AU72</f>
        <v>0.0011628547825088518</v>
      </c>
      <c r="AM72" s="44">
        <f>SUM(AM4:AM71)</f>
        <v>81634029</v>
      </c>
      <c r="AN72" s="45">
        <f>AM72/$AU72</f>
        <v>0.012404945255366605</v>
      </c>
      <c r="AO72" s="50">
        <f>SUM(AO4:AO71)</f>
        <v>1879438758.34</v>
      </c>
      <c r="AP72" s="51">
        <f>AO72/$AU72</f>
        <v>0.2855957888348483</v>
      </c>
      <c r="AQ72" s="44">
        <f>SUM(AQ4:AQ71)</f>
        <v>426180413</v>
      </c>
      <c r="AR72" s="45">
        <f>AQ72/$AU72</f>
        <v>0.06476153090734417</v>
      </c>
      <c r="AS72" s="44">
        <f>SUM(AS4:AS71)</f>
        <v>304015580</v>
      </c>
      <c r="AT72" s="45">
        <f>AS72/$AU72</f>
        <v>0.046197605004630195</v>
      </c>
      <c r="AU72" s="52">
        <f>SUM(AU4:AU71)</f>
        <v>6580764954.58</v>
      </c>
      <c r="AV72" s="34"/>
      <c r="AW72" s="34"/>
      <c r="AX72" s="34"/>
      <c r="AY72" s="34"/>
    </row>
    <row r="73" spans="1:47" ht="12.75">
      <c r="A73" s="41"/>
      <c r="B73" s="42"/>
      <c r="C73" s="42"/>
      <c r="D73" s="42"/>
      <c r="E73" s="42"/>
      <c r="F73" s="42"/>
      <c r="G73" s="66"/>
      <c r="H73" s="42"/>
      <c r="I73" s="42"/>
      <c r="J73" s="42"/>
      <c r="K73" s="66"/>
      <c r="L73" s="42"/>
      <c r="M73" s="57"/>
      <c r="N73" s="42"/>
      <c r="O73" s="66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66"/>
      <c r="AG73" s="42"/>
      <c r="AH73" s="63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53"/>
    </row>
    <row r="74" spans="1:47" ht="12.75">
      <c r="A74" s="12">
        <v>318</v>
      </c>
      <c r="B74" s="104" t="s">
        <v>115</v>
      </c>
      <c r="C74" s="5">
        <v>5199013</v>
      </c>
      <c r="D74" s="18">
        <f>C74/$AU74</f>
        <v>0.4736342441348394</v>
      </c>
      <c r="E74" s="5">
        <v>0</v>
      </c>
      <c r="F74" s="18">
        <f>E74/$AU74</f>
        <v>0</v>
      </c>
      <c r="G74" s="5">
        <v>0</v>
      </c>
      <c r="H74" s="18">
        <f>G74/$AU74</f>
        <v>0</v>
      </c>
      <c r="I74" s="5">
        <v>1345634</v>
      </c>
      <c r="J74" s="18">
        <f>I74/$AU74</f>
        <v>0.12258833406882046</v>
      </c>
      <c r="K74" s="5">
        <v>0</v>
      </c>
      <c r="L74" s="70">
        <f>K74/$AU74</f>
        <v>0</v>
      </c>
      <c r="M74" s="5">
        <v>0</v>
      </c>
      <c r="N74" s="64">
        <f>M74/$AU74</f>
        <v>0</v>
      </c>
      <c r="O74" s="6">
        <f>C74+E74+G74+I74+K74+M74</f>
        <v>6544647</v>
      </c>
      <c r="P74" s="23">
        <f>O74/$AU74</f>
        <v>0.5962225782036599</v>
      </c>
      <c r="Q74" s="5">
        <v>571948</v>
      </c>
      <c r="R74" s="18">
        <f>Q74/$AU74</f>
        <v>0.05210492042709513</v>
      </c>
      <c r="S74" s="5">
        <v>223279</v>
      </c>
      <c r="T74" s="18">
        <f>S74/$AU74</f>
        <v>0.020340895550017436</v>
      </c>
      <c r="U74" s="7">
        <f>O74+Q74+S74</f>
        <v>7339874</v>
      </c>
      <c r="V74" s="27">
        <f>U74/$AU74</f>
        <v>0.6686683941807724</v>
      </c>
      <c r="W74" s="5">
        <v>1394167</v>
      </c>
      <c r="X74" s="18">
        <f>W74/$AU74</f>
        <v>0.12700972920104964</v>
      </c>
      <c r="Y74" s="5">
        <v>0</v>
      </c>
      <c r="Z74" s="18">
        <f>Y74/$AU74</f>
        <v>0</v>
      </c>
      <c r="AA74" s="5">
        <v>96666</v>
      </c>
      <c r="AB74" s="18">
        <f>AA74/$AU74</f>
        <v>0.008806349944410291</v>
      </c>
      <c r="AC74" s="5">
        <v>565589</v>
      </c>
      <c r="AD74" s="18">
        <f aca="true" t="shared" si="26" ref="AD74:AD105">AC74/$AU74</f>
        <v>0.05152561043913136</v>
      </c>
      <c r="AE74" s="5">
        <v>0</v>
      </c>
      <c r="AF74" s="18">
        <f>AE74/$AU74</f>
        <v>0</v>
      </c>
      <c r="AG74" s="5">
        <v>482849</v>
      </c>
      <c r="AH74" s="18">
        <f>AG74/$AU74</f>
        <v>0.04398793023719369</v>
      </c>
      <c r="AI74" s="5">
        <v>0</v>
      </c>
      <c r="AJ74" s="18">
        <f>AI74/$AU74</f>
        <v>0</v>
      </c>
      <c r="AK74" s="5">
        <v>0</v>
      </c>
      <c r="AL74" s="18">
        <f>AK74/$AU74</f>
        <v>0</v>
      </c>
      <c r="AM74" s="5">
        <v>89626</v>
      </c>
      <c r="AN74" s="18">
        <f>AM74/$AU74</f>
        <v>0.008165000311564736</v>
      </c>
      <c r="AO74" s="117">
        <f>W74+Y74+AA74+AC74+AE74+AG74+AI74+AK74+AM74</f>
        <v>2628897</v>
      </c>
      <c r="AP74" s="31">
        <f>AO74/$AU74</f>
        <v>0.2394946201333497</v>
      </c>
      <c r="AQ74" s="5">
        <v>966152</v>
      </c>
      <c r="AR74" s="18">
        <f>AQ74/$AU74</f>
        <v>0.0880172202376419</v>
      </c>
      <c r="AS74" s="5">
        <v>41929</v>
      </c>
      <c r="AT74" s="18">
        <f>AS74/$AU74</f>
        <v>0.003819765448235979</v>
      </c>
      <c r="AU74" s="120">
        <f>U74+AO74+AQ74+AS74</f>
        <v>10976852</v>
      </c>
    </row>
    <row r="75" spans="1:47" ht="12.75">
      <c r="A75" s="13">
        <v>319</v>
      </c>
      <c r="B75" s="115" t="s">
        <v>116</v>
      </c>
      <c r="C75" s="8">
        <v>2181994</v>
      </c>
      <c r="D75" s="18">
        <f>C75/$AU75</f>
        <v>0.5512123674004733</v>
      </c>
      <c r="E75" s="5">
        <v>0</v>
      </c>
      <c r="F75" s="19">
        <f>E75/$AU75</f>
        <v>0</v>
      </c>
      <c r="G75" s="8">
        <v>0</v>
      </c>
      <c r="H75" s="18">
        <f>G75/$AU75</f>
        <v>0</v>
      </c>
      <c r="I75" s="8">
        <v>384821</v>
      </c>
      <c r="J75" s="19">
        <f>I75/$AU75</f>
        <v>0.09721295953857689</v>
      </c>
      <c r="K75" s="5">
        <v>0</v>
      </c>
      <c r="L75" s="58">
        <f>K75/$AU75</f>
        <v>0</v>
      </c>
      <c r="M75" s="5">
        <v>71326</v>
      </c>
      <c r="N75" s="87">
        <f>M75/$AU75</f>
        <v>0.018018277464193832</v>
      </c>
      <c r="O75" s="72">
        <f>C75+E75+G75+I75+K75+M75</f>
        <v>2638141</v>
      </c>
      <c r="P75" s="78">
        <f>O75/$AU75</f>
        <v>0.666443604403244</v>
      </c>
      <c r="Q75" s="5">
        <v>75188</v>
      </c>
      <c r="R75" s="19">
        <f>Q75/$AU75</f>
        <v>0.018993890670692397</v>
      </c>
      <c r="S75" s="5">
        <v>98186</v>
      </c>
      <c r="T75" s="58">
        <f>S75/$AU75</f>
        <v>0.024803614265475924</v>
      </c>
      <c r="U75" s="7">
        <f>O75+Q75+S75</f>
        <v>2811515</v>
      </c>
      <c r="V75" s="28">
        <f>U75/$AU75</f>
        <v>0.7102411093394123</v>
      </c>
      <c r="W75" s="5">
        <v>745144</v>
      </c>
      <c r="X75" s="58">
        <f>W75/$AU75</f>
        <v>0.18823726751506112</v>
      </c>
      <c r="Y75" s="5">
        <v>0</v>
      </c>
      <c r="Z75" s="58">
        <f>Y75/$AU75</f>
        <v>0</v>
      </c>
      <c r="AA75" s="5">
        <v>0</v>
      </c>
      <c r="AB75" s="58">
        <f>AA75/$AU75</f>
        <v>0</v>
      </c>
      <c r="AC75" s="5">
        <v>157766</v>
      </c>
      <c r="AD75" s="19">
        <f t="shared" si="26"/>
        <v>0.03985463312699442</v>
      </c>
      <c r="AE75" s="5">
        <v>0</v>
      </c>
      <c r="AF75" s="18">
        <f>AE75/$AU75</f>
        <v>0</v>
      </c>
      <c r="AG75" s="5">
        <v>244111</v>
      </c>
      <c r="AH75" s="19">
        <f>AG75/$AU75</f>
        <v>0.061666990018532104</v>
      </c>
      <c r="AI75" s="5">
        <v>0</v>
      </c>
      <c r="AJ75" s="58">
        <f>AI75/$AU75</f>
        <v>0</v>
      </c>
      <c r="AK75" s="5">
        <v>0</v>
      </c>
      <c r="AL75" s="58">
        <f>AK75/$AU75</f>
        <v>0</v>
      </c>
      <c r="AM75" s="5">
        <v>0</v>
      </c>
      <c r="AN75" s="58">
        <f>AM75/$AU75</f>
        <v>0</v>
      </c>
      <c r="AO75" s="117">
        <f>W75+Y75+AA75+AC75+AE75+AG75+AI75+AK75+AM75</f>
        <v>1147021</v>
      </c>
      <c r="AP75" s="88">
        <f>AO75/$AU75</f>
        <v>0.28975889066058763</v>
      </c>
      <c r="AQ75" s="5">
        <v>0</v>
      </c>
      <c r="AR75" s="58">
        <f>AQ75/$AU75</f>
        <v>0</v>
      </c>
      <c r="AS75" s="5">
        <v>0</v>
      </c>
      <c r="AT75" s="58">
        <f>AS75/$AU75</f>
        <v>0</v>
      </c>
      <c r="AU75" s="120">
        <f>U75+AO75+AQ75+AS75</f>
        <v>3958536</v>
      </c>
    </row>
    <row r="76" spans="1:47" ht="12.75">
      <c r="A76" s="37"/>
      <c r="B76" s="38" t="s">
        <v>117</v>
      </c>
      <c r="C76" s="59">
        <f>SUM(C74:C75)</f>
        <v>7381007</v>
      </c>
      <c r="D76" s="61">
        <f>C76/$AU76</f>
        <v>0.49419586555099876</v>
      </c>
      <c r="E76" s="44">
        <f>SUM(E74:E75)</f>
        <v>0</v>
      </c>
      <c r="F76" s="20">
        <f>E76/$AU76</f>
        <v>0</v>
      </c>
      <c r="G76" s="116">
        <f>SUM(G74:G75)</f>
        <v>0</v>
      </c>
      <c r="H76" s="96">
        <f>G76/$AU76</f>
        <v>0</v>
      </c>
      <c r="I76" s="4">
        <f>SUM(I74:I75)</f>
        <v>1730455</v>
      </c>
      <c r="J76" s="87">
        <f>I76/$AU76</f>
        <v>0.11586274156386162</v>
      </c>
      <c r="K76" s="44">
        <f>SUM(K74:K75)</f>
        <v>0</v>
      </c>
      <c r="L76" s="74">
        <f>K76/$AU76</f>
        <v>0</v>
      </c>
      <c r="M76" s="44">
        <f>SUM(M74:M75)</f>
        <v>71326</v>
      </c>
      <c r="N76" s="73">
        <f>M76/$AU76</f>
        <v>0.004775637566295566</v>
      </c>
      <c r="O76" s="46">
        <f>SUM(O74:O75)</f>
        <v>9182788</v>
      </c>
      <c r="P76" s="79">
        <f>O76/$AU76</f>
        <v>0.6148342446811559</v>
      </c>
      <c r="Q76" s="44">
        <f>SUM(Q74:Q75)</f>
        <v>647136</v>
      </c>
      <c r="R76" s="82">
        <f>Q76/$AU76</f>
        <v>0.04332903838855743</v>
      </c>
      <c r="S76" s="44">
        <f>SUM(S74:S75)</f>
        <v>321465</v>
      </c>
      <c r="T76" s="75">
        <f>S76/$AU76</f>
        <v>0.02152371267489</v>
      </c>
      <c r="U76" s="48">
        <f>SUM(U74:U75)</f>
        <v>10151389</v>
      </c>
      <c r="V76" s="84">
        <f>U76/$AU76</f>
        <v>0.6796869957446033</v>
      </c>
      <c r="W76" s="44">
        <f>SUM(W74:W75)</f>
        <v>2139311</v>
      </c>
      <c r="X76" s="75">
        <f>W76/$AU76</f>
        <v>0.14323772505943602</v>
      </c>
      <c r="Y76" s="44">
        <f>SUM(Y74:Y75)</f>
        <v>0</v>
      </c>
      <c r="Z76" s="75">
        <f>Y76/$AU76</f>
        <v>0</v>
      </c>
      <c r="AA76" s="44">
        <f>SUM(AA74:AA75)</f>
        <v>96666</v>
      </c>
      <c r="AB76" s="75">
        <f>AA76/$AU76</f>
        <v>0.006472279126595171</v>
      </c>
      <c r="AC76" s="44">
        <f>SUM(AC74:AC75)</f>
        <v>723355</v>
      </c>
      <c r="AD76" s="82">
        <f t="shared" si="26"/>
        <v>0.04843228712906555</v>
      </c>
      <c r="AE76" s="44">
        <f>SUM(AE74:AE75)</f>
        <v>0</v>
      </c>
      <c r="AF76" s="75">
        <f>AE76/$AU76</f>
        <v>0</v>
      </c>
      <c r="AG76" s="44">
        <f>SUM(AG74:AG75)</f>
        <v>726960</v>
      </c>
      <c r="AH76" s="85">
        <f>AG76/$AU76</f>
        <v>0.048673660168721426</v>
      </c>
      <c r="AI76" s="44">
        <f>SUM(AI74:AI75)</f>
        <v>0</v>
      </c>
      <c r="AJ76" s="75">
        <f>AI76/$AU76</f>
        <v>0</v>
      </c>
      <c r="AK76" s="44">
        <f>SUM(AK74:AK75)</f>
        <v>0</v>
      </c>
      <c r="AL76" s="75">
        <f>AK76/$AU76</f>
        <v>0</v>
      </c>
      <c r="AM76" s="44">
        <f>SUM(AM74:AM75)</f>
        <v>89626</v>
      </c>
      <c r="AN76" s="75">
        <f>AM76/$AU76</f>
        <v>0.00600091540976371</v>
      </c>
      <c r="AO76" s="50">
        <f>SUM(AO74:AO75)</f>
        <v>3775918</v>
      </c>
      <c r="AP76" s="89">
        <f>AO76/$AU76</f>
        <v>0.25281686689358185</v>
      </c>
      <c r="AQ76" s="44">
        <f>SUM(AQ74:AQ75)</f>
        <v>966152</v>
      </c>
      <c r="AR76" s="75">
        <f>AQ76/$AU76</f>
        <v>0.06468877808865763</v>
      </c>
      <c r="AS76" s="44">
        <f>SUM(AS74:AS75)</f>
        <v>41929</v>
      </c>
      <c r="AT76" s="75">
        <f>AS76/$AU76</f>
        <v>0.0028073592731571485</v>
      </c>
      <c r="AU76" s="52">
        <f>SUM(AU74:AU75)</f>
        <v>14935388</v>
      </c>
    </row>
    <row r="77" spans="1:47" ht="12.75">
      <c r="A77" s="35"/>
      <c r="B77" s="36"/>
      <c r="C77" s="36"/>
      <c r="D77" s="36"/>
      <c r="E77" s="66"/>
      <c r="F77" s="36"/>
      <c r="G77" s="6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40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53"/>
    </row>
    <row r="78" spans="1:47" ht="12.75">
      <c r="A78" s="12">
        <v>321</v>
      </c>
      <c r="B78" s="104" t="s">
        <v>118</v>
      </c>
      <c r="C78" s="5">
        <v>1571524</v>
      </c>
      <c r="D78" s="18">
        <f aca="true" t="shared" si="27" ref="D78:D105">C78/$AU78</f>
        <v>0.5925147843659925</v>
      </c>
      <c r="E78" s="5">
        <v>204746</v>
      </c>
      <c r="F78" s="18">
        <f aca="true" t="shared" si="28" ref="F78:F107">E78/$AU78</f>
        <v>0.07719578704480459</v>
      </c>
      <c r="G78" s="5">
        <v>0</v>
      </c>
      <c r="H78" s="18">
        <f aca="true" t="shared" si="29" ref="H78:H85">G78/$AU78</f>
        <v>0</v>
      </c>
      <c r="I78" s="5">
        <v>0</v>
      </c>
      <c r="J78" s="18">
        <f aca="true" t="shared" si="30" ref="J78:J85">I78/$AU78</f>
        <v>0</v>
      </c>
      <c r="K78" s="5">
        <v>0</v>
      </c>
      <c r="L78" s="18">
        <f aca="true" t="shared" si="31" ref="L78:L85">K78/$AU78</f>
        <v>0</v>
      </c>
      <c r="M78" s="5">
        <v>0</v>
      </c>
      <c r="N78" s="18">
        <f aca="true" t="shared" si="32" ref="N78:N85">M78/$AU78</f>
        <v>0</v>
      </c>
      <c r="O78" s="6">
        <f aca="true" t="shared" si="33" ref="O78:O84">C78+E78+G78+I78+K78+M78</f>
        <v>1776270</v>
      </c>
      <c r="P78" s="23">
        <f aca="true" t="shared" si="34" ref="P78:P85">O78/$AU78</f>
        <v>0.669710571410797</v>
      </c>
      <c r="Q78" s="5">
        <v>10527</v>
      </c>
      <c r="R78" s="18">
        <f>Q78/$AU78</f>
        <v>0.003969015512980268</v>
      </c>
      <c r="S78" s="5">
        <v>12612</v>
      </c>
      <c r="T78" s="18">
        <f aca="true" t="shared" si="35" ref="T78:T85">S78/$AU78</f>
        <v>0.0047551271634565535</v>
      </c>
      <c r="U78" s="7">
        <f>O78+Q78+S78</f>
        <v>1799409</v>
      </c>
      <c r="V78" s="27">
        <f aca="true" t="shared" si="36" ref="V78:V105">U78/$AU78</f>
        <v>0.6784347140872339</v>
      </c>
      <c r="W78" s="5">
        <v>239675</v>
      </c>
      <c r="X78" s="18">
        <f aca="true" t="shared" si="37" ref="X78:X85">W78/$AU78</f>
        <v>0.09036513660810731</v>
      </c>
      <c r="Y78" s="5">
        <v>60082</v>
      </c>
      <c r="Z78" s="18">
        <f aca="true" t="shared" si="38" ref="Z78:Z105">Y78/$AU78</f>
        <v>0.022652834620583307</v>
      </c>
      <c r="AA78" s="5">
        <v>0</v>
      </c>
      <c r="AB78" s="18">
        <f aca="true" t="shared" si="39" ref="AB78:AB105">AA78/$AU78</f>
        <v>0</v>
      </c>
      <c r="AC78" s="5">
        <v>301178</v>
      </c>
      <c r="AD78" s="18">
        <f t="shared" si="26"/>
        <v>0.1135537336533078</v>
      </c>
      <c r="AE78" s="5">
        <v>0</v>
      </c>
      <c r="AF78" s="18">
        <f>AE78/$AU78</f>
        <v>0</v>
      </c>
      <c r="AG78" s="5">
        <v>251951</v>
      </c>
      <c r="AH78" s="18">
        <f>AG78/$AU78</f>
        <v>0.09499358103076769</v>
      </c>
      <c r="AI78" s="5">
        <v>0</v>
      </c>
      <c r="AJ78" s="18">
        <f aca="true" t="shared" si="40" ref="AJ78:AJ85">AI78/$AU78</f>
        <v>0</v>
      </c>
      <c r="AK78" s="5">
        <v>0</v>
      </c>
      <c r="AL78" s="18">
        <f aca="true" t="shared" si="41" ref="AL78:AL85">AK78/$AU78</f>
        <v>0</v>
      </c>
      <c r="AM78" s="5">
        <v>0</v>
      </c>
      <c r="AN78" s="18">
        <f aca="true" t="shared" si="42" ref="AN78:AN85">AM78/$AU78</f>
        <v>0</v>
      </c>
      <c r="AO78" s="117">
        <f>W78+Y78+AA78+AC78+AE78+AG78+AI78+AK78+AM78</f>
        <v>852886</v>
      </c>
      <c r="AP78" s="31">
        <f aca="true" t="shared" si="43" ref="AP78:AP85">AO78/$AU78</f>
        <v>0.3215652859127661</v>
      </c>
      <c r="AQ78" s="5">
        <v>0</v>
      </c>
      <c r="AR78" s="18">
        <f aca="true" t="shared" si="44" ref="AR78:AR85">AQ78/$AU78</f>
        <v>0</v>
      </c>
      <c r="AS78" s="5">
        <v>0</v>
      </c>
      <c r="AT78" s="18">
        <f aca="true" t="shared" si="45" ref="AT78:AT85">AS78/$AU78</f>
        <v>0</v>
      </c>
      <c r="AU78" s="120">
        <f aca="true" t="shared" si="46" ref="AU78:AU84">U78+AO78+AQ78+AS78</f>
        <v>2652295</v>
      </c>
    </row>
    <row r="79" spans="1:47" ht="12.75">
      <c r="A79" s="12">
        <v>329</v>
      </c>
      <c r="B79" s="104" t="s">
        <v>119</v>
      </c>
      <c r="C79" s="5">
        <v>1424738</v>
      </c>
      <c r="D79" s="18">
        <f t="shared" si="27"/>
        <v>0.44908574544606356</v>
      </c>
      <c r="E79" s="5">
        <v>165037</v>
      </c>
      <c r="F79" s="18">
        <f t="shared" si="28"/>
        <v>0.0520206270705084</v>
      </c>
      <c r="G79" s="5">
        <v>0</v>
      </c>
      <c r="H79" s="18">
        <f t="shared" si="29"/>
        <v>0</v>
      </c>
      <c r="I79" s="5">
        <v>59</v>
      </c>
      <c r="J79" s="18">
        <f t="shared" si="30"/>
        <v>1.8597144865454385E-05</v>
      </c>
      <c r="K79" s="5">
        <v>0</v>
      </c>
      <c r="L79" s="18">
        <f t="shared" si="31"/>
        <v>0</v>
      </c>
      <c r="M79" s="5">
        <v>0</v>
      </c>
      <c r="N79" s="18">
        <f t="shared" si="32"/>
        <v>0</v>
      </c>
      <c r="O79" s="6">
        <f t="shared" si="33"/>
        <v>1589834</v>
      </c>
      <c r="P79" s="23">
        <f t="shared" si="34"/>
        <v>0.5011249696614374</v>
      </c>
      <c r="Q79" s="5">
        <v>721</v>
      </c>
      <c r="R79" s="18">
        <f aca="true" t="shared" si="47" ref="R79:R85">Q79/$AU79</f>
        <v>0.00022726341437275612</v>
      </c>
      <c r="S79" s="5">
        <v>29150</v>
      </c>
      <c r="T79" s="18">
        <f t="shared" si="35"/>
        <v>0.009188250386915175</v>
      </c>
      <c r="U79" s="7">
        <f aca="true" t="shared" si="48" ref="U79:U84">O79+Q79+S79</f>
        <v>1619705</v>
      </c>
      <c r="V79" s="27">
        <f t="shared" si="36"/>
        <v>0.5105404834627253</v>
      </c>
      <c r="W79" s="5">
        <v>215419</v>
      </c>
      <c r="X79" s="18">
        <f t="shared" si="37"/>
        <v>0.06790132796222573</v>
      </c>
      <c r="Y79" s="5">
        <v>26464</v>
      </c>
      <c r="Z79" s="18">
        <f t="shared" si="38"/>
        <v>0.008341607486769235</v>
      </c>
      <c r="AA79" s="5">
        <v>114896</v>
      </c>
      <c r="AB79" s="18">
        <f t="shared" si="39"/>
        <v>0.03621589078747876</v>
      </c>
      <c r="AC79" s="5">
        <v>219269</v>
      </c>
      <c r="AD79" s="18">
        <f t="shared" si="26"/>
        <v>0.06911487046615793</v>
      </c>
      <c r="AE79" s="5">
        <v>135189</v>
      </c>
      <c r="AF79" s="18">
        <f aca="true" t="shared" si="49" ref="AF79:AF105">AE79/$AU79</f>
        <v>0.04261236300365954</v>
      </c>
      <c r="AG79" s="5">
        <v>266399</v>
      </c>
      <c r="AH79" s="18">
        <f aca="true" t="shared" si="50" ref="AH79:AH85">AG79/$AU79</f>
        <v>0.08397052194935903</v>
      </c>
      <c r="AI79" s="5">
        <v>0</v>
      </c>
      <c r="AJ79" s="18">
        <f t="shared" si="40"/>
        <v>0</v>
      </c>
      <c r="AK79" s="5">
        <v>0</v>
      </c>
      <c r="AL79" s="18">
        <f t="shared" si="41"/>
        <v>0</v>
      </c>
      <c r="AM79" s="5">
        <v>0</v>
      </c>
      <c r="AN79" s="18">
        <f t="shared" si="42"/>
        <v>0</v>
      </c>
      <c r="AO79" s="117">
        <f aca="true" t="shared" si="51" ref="AO79:AO84">W79+Y79+AA79+AC79+AE79+AG79+AI79+AK79+AM79</f>
        <v>977636</v>
      </c>
      <c r="AP79" s="31">
        <f t="shared" si="43"/>
        <v>0.30815658165565024</v>
      </c>
      <c r="AQ79" s="5">
        <v>574819</v>
      </c>
      <c r="AR79" s="18">
        <f t="shared" si="44"/>
        <v>0.1811863087189089</v>
      </c>
      <c r="AS79" s="5">
        <v>370</v>
      </c>
      <c r="AT79" s="18">
        <f t="shared" si="45"/>
        <v>0.0001166261627155614</v>
      </c>
      <c r="AU79" s="120">
        <f t="shared" si="46"/>
        <v>3172530</v>
      </c>
    </row>
    <row r="80" spans="1:47" ht="12.75">
      <c r="A80" s="12">
        <v>331</v>
      </c>
      <c r="B80" s="104" t="s">
        <v>120</v>
      </c>
      <c r="C80" s="5">
        <v>1819496</v>
      </c>
      <c r="D80" s="18">
        <f t="shared" si="27"/>
        <v>0.5137610326859469</v>
      </c>
      <c r="E80" s="5">
        <v>0</v>
      </c>
      <c r="F80" s="18">
        <f t="shared" si="28"/>
        <v>0</v>
      </c>
      <c r="G80" s="5">
        <v>0</v>
      </c>
      <c r="H80" s="18">
        <f t="shared" si="29"/>
        <v>0</v>
      </c>
      <c r="I80" s="5">
        <v>0</v>
      </c>
      <c r="J80" s="18">
        <f t="shared" si="30"/>
        <v>0</v>
      </c>
      <c r="K80" s="5">
        <v>0</v>
      </c>
      <c r="L80" s="18">
        <f t="shared" si="31"/>
        <v>0</v>
      </c>
      <c r="M80" s="5">
        <v>0</v>
      </c>
      <c r="N80" s="18">
        <f t="shared" si="32"/>
        <v>0</v>
      </c>
      <c r="O80" s="6">
        <f t="shared" si="33"/>
        <v>1819496</v>
      </c>
      <c r="P80" s="23">
        <f t="shared" si="34"/>
        <v>0.5137610326859469</v>
      </c>
      <c r="Q80" s="5">
        <v>105092</v>
      </c>
      <c r="R80" s="18">
        <f t="shared" si="47"/>
        <v>0.029674247399846733</v>
      </c>
      <c r="S80" s="5">
        <v>28693</v>
      </c>
      <c r="T80" s="18">
        <f t="shared" si="35"/>
        <v>0.00810188387930387</v>
      </c>
      <c r="U80" s="7">
        <f t="shared" si="48"/>
        <v>1953281</v>
      </c>
      <c r="V80" s="27">
        <f t="shared" si="36"/>
        <v>0.5515371639650974</v>
      </c>
      <c r="W80" s="5">
        <v>323922</v>
      </c>
      <c r="X80" s="18">
        <f t="shared" si="37"/>
        <v>0.09146406544982637</v>
      </c>
      <c r="Y80" s="5">
        <v>127016</v>
      </c>
      <c r="Z80" s="18">
        <f t="shared" si="38"/>
        <v>0.035864806148317024</v>
      </c>
      <c r="AA80" s="5">
        <v>137971</v>
      </c>
      <c r="AB80" s="18">
        <f t="shared" si="39"/>
        <v>0.038958108971227624</v>
      </c>
      <c r="AC80" s="5">
        <v>473937</v>
      </c>
      <c r="AD80" s="18">
        <f t="shared" si="26"/>
        <v>0.1338229721571686</v>
      </c>
      <c r="AE80" s="5">
        <v>0</v>
      </c>
      <c r="AF80" s="18">
        <f t="shared" si="49"/>
        <v>0</v>
      </c>
      <c r="AG80" s="5">
        <v>246782</v>
      </c>
      <c r="AH80" s="18">
        <f t="shared" si="50"/>
        <v>0.06968246985335684</v>
      </c>
      <c r="AI80" s="5">
        <v>0</v>
      </c>
      <c r="AJ80" s="18">
        <f t="shared" si="40"/>
        <v>0</v>
      </c>
      <c r="AK80" s="5">
        <v>189104</v>
      </c>
      <c r="AL80" s="18">
        <f t="shared" si="41"/>
        <v>0.053396251668068134</v>
      </c>
      <c r="AM80" s="5">
        <v>14628</v>
      </c>
      <c r="AN80" s="18">
        <f t="shared" si="42"/>
        <v>0.004130427539346078</v>
      </c>
      <c r="AO80" s="117">
        <f t="shared" si="51"/>
        <v>1513360</v>
      </c>
      <c r="AP80" s="31">
        <f t="shared" si="43"/>
        <v>0.42731910178731064</v>
      </c>
      <c r="AQ80" s="5">
        <v>74881</v>
      </c>
      <c r="AR80" s="18">
        <f t="shared" si="44"/>
        <v>0.021143734247591854</v>
      </c>
      <c r="AS80" s="5">
        <v>0</v>
      </c>
      <c r="AT80" s="18">
        <f t="shared" si="45"/>
        <v>0</v>
      </c>
      <c r="AU80" s="120">
        <f t="shared" si="46"/>
        <v>3541522</v>
      </c>
    </row>
    <row r="81" spans="1:47" ht="12.75">
      <c r="A81" s="12">
        <v>333</v>
      </c>
      <c r="B81" s="104" t="s">
        <v>121</v>
      </c>
      <c r="C81" s="5">
        <v>1297735</v>
      </c>
      <c r="D81" s="18">
        <f t="shared" si="27"/>
        <v>0.12542575419902058</v>
      </c>
      <c r="E81" s="5">
        <v>135346</v>
      </c>
      <c r="F81" s="18">
        <f t="shared" si="28"/>
        <v>0.013081156112627492</v>
      </c>
      <c r="G81" s="5">
        <v>0</v>
      </c>
      <c r="H81" s="18">
        <f t="shared" si="29"/>
        <v>0</v>
      </c>
      <c r="I81" s="5">
        <v>76351</v>
      </c>
      <c r="J81" s="18">
        <f t="shared" si="30"/>
        <v>0.007379304525846509</v>
      </c>
      <c r="K81" s="5">
        <v>0</v>
      </c>
      <c r="L81" s="18">
        <f t="shared" si="31"/>
        <v>0</v>
      </c>
      <c r="M81" s="5">
        <v>317913</v>
      </c>
      <c r="N81" s="18">
        <f t="shared" si="32"/>
        <v>0.030726209738254132</v>
      </c>
      <c r="O81" s="6">
        <f>C81+E81+G81+I81+K81+M81</f>
        <v>1827345</v>
      </c>
      <c r="P81" s="23">
        <f t="shared" si="34"/>
        <v>0.17661242457574872</v>
      </c>
      <c r="Q81" s="5">
        <v>9333</v>
      </c>
      <c r="R81" s="18">
        <f t="shared" si="47"/>
        <v>0.0009020320511810647</v>
      </c>
      <c r="S81" s="5">
        <v>74088</v>
      </c>
      <c r="T81" s="18">
        <f t="shared" si="35"/>
        <v>0.007160586157495202</v>
      </c>
      <c r="U81" s="7">
        <f t="shared" si="48"/>
        <v>1910766</v>
      </c>
      <c r="V81" s="27">
        <f>U81/$AU81</f>
        <v>0.18467504278442498</v>
      </c>
      <c r="W81" s="5">
        <v>168704</v>
      </c>
      <c r="X81" s="18">
        <f t="shared" si="37"/>
        <v>0.016305198238771065</v>
      </c>
      <c r="Y81" s="5">
        <v>176163</v>
      </c>
      <c r="Z81" s="18">
        <f t="shared" si="38"/>
        <v>0.017026108671617905</v>
      </c>
      <c r="AA81" s="5">
        <v>39383</v>
      </c>
      <c r="AB81" s="18">
        <f t="shared" si="39"/>
        <v>0.0038063568275649704</v>
      </c>
      <c r="AC81" s="5">
        <v>325782</v>
      </c>
      <c r="AD81" s="18">
        <f t="shared" si="26"/>
        <v>0.03148674656572052</v>
      </c>
      <c r="AE81" s="5">
        <v>24484</v>
      </c>
      <c r="AF81" s="18">
        <f t="shared" si="49"/>
        <v>0.0023663723069878052</v>
      </c>
      <c r="AG81" s="5">
        <v>155136</v>
      </c>
      <c r="AH81" s="18">
        <f t="shared" si="50"/>
        <v>0.014993854526092965</v>
      </c>
      <c r="AI81" s="5">
        <v>0</v>
      </c>
      <c r="AJ81" s="18">
        <f t="shared" si="40"/>
        <v>0</v>
      </c>
      <c r="AK81" s="5">
        <v>0</v>
      </c>
      <c r="AL81" s="18">
        <f t="shared" si="41"/>
        <v>0</v>
      </c>
      <c r="AM81" s="5">
        <v>24708</v>
      </c>
      <c r="AN81" s="18">
        <f t="shared" si="42"/>
        <v>0.0023880218494140948</v>
      </c>
      <c r="AO81" s="117">
        <f t="shared" si="51"/>
        <v>914360</v>
      </c>
      <c r="AP81" s="31">
        <f t="shared" si="43"/>
        <v>0.08837265898616932</v>
      </c>
      <c r="AQ81" s="5">
        <v>6840202</v>
      </c>
      <c r="AR81" s="18">
        <f t="shared" si="44"/>
        <v>0.6611037651937021</v>
      </c>
      <c r="AS81" s="5">
        <v>681311</v>
      </c>
      <c r="AT81" s="18">
        <f t="shared" si="45"/>
        <v>0.06584853303570368</v>
      </c>
      <c r="AU81" s="120">
        <f t="shared" si="46"/>
        <v>10346639</v>
      </c>
    </row>
    <row r="82" spans="1:47" ht="12.75">
      <c r="A82" s="12">
        <v>336</v>
      </c>
      <c r="B82" s="104" t="s">
        <v>122</v>
      </c>
      <c r="C82" s="5">
        <v>1730239</v>
      </c>
      <c r="D82" s="18">
        <f t="shared" si="27"/>
        <v>0.48656397179331146</v>
      </c>
      <c r="E82" s="5">
        <v>204253</v>
      </c>
      <c r="F82" s="18">
        <f t="shared" si="28"/>
        <v>0.05743839488689091</v>
      </c>
      <c r="G82" s="5">
        <v>0</v>
      </c>
      <c r="H82" s="18">
        <f t="shared" si="29"/>
        <v>0</v>
      </c>
      <c r="I82" s="5">
        <v>81976</v>
      </c>
      <c r="J82" s="18">
        <f t="shared" si="30"/>
        <v>0.02305263501269391</v>
      </c>
      <c r="K82" s="5">
        <v>0</v>
      </c>
      <c r="L82" s="18">
        <f t="shared" si="31"/>
        <v>0</v>
      </c>
      <c r="M82" s="5">
        <v>0</v>
      </c>
      <c r="N82" s="18">
        <f t="shared" si="32"/>
        <v>0</v>
      </c>
      <c r="O82" s="6">
        <f t="shared" si="33"/>
        <v>2016468</v>
      </c>
      <c r="P82" s="23">
        <f t="shared" si="34"/>
        <v>0.5670550016928962</v>
      </c>
      <c r="Q82" s="5">
        <v>25599</v>
      </c>
      <c r="R82" s="18">
        <f t="shared" si="47"/>
        <v>0.007198746019444122</v>
      </c>
      <c r="S82" s="5">
        <v>24662</v>
      </c>
      <c r="T82" s="18">
        <f t="shared" si="35"/>
        <v>0.006935250374293173</v>
      </c>
      <c r="U82" s="7">
        <f t="shared" si="48"/>
        <v>2066729</v>
      </c>
      <c r="V82" s="27">
        <f t="shared" si="36"/>
        <v>0.5811889980866335</v>
      </c>
      <c r="W82" s="5">
        <v>388060</v>
      </c>
      <c r="X82" s="18">
        <f t="shared" si="37"/>
        <v>0.1091271291966673</v>
      </c>
      <c r="Y82" s="5">
        <v>28809</v>
      </c>
      <c r="Z82" s="18">
        <f t="shared" si="38"/>
        <v>0.008101436543387075</v>
      </c>
      <c r="AA82" s="5">
        <v>110660</v>
      </c>
      <c r="AB82" s="18">
        <f t="shared" si="39"/>
        <v>0.031118920055927445</v>
      </c>
      <c r="AC82" s="5">
        <v>207631</v>
      </c>
      <c r="AD82" s="18">
        <f t="shared" si="26"/>
        <v>0.05838832902704022</v>
      </c>
      <c r="AE82" s="5">
        <v>101869</v>
      </c>
      <c r="AF82" s="18">
        <f t="shared" si="49"/>
        <v>0.02864678535312916</v>
      </c>
      <c r="AG82" s="5">
        <v>304069</v>
      </c>
      <c r="AH82" s="18">
        <f t="shared" si="50"/>
        <v>0.0855078520014983</v>
      </c>
      <c r="AI82" s="5">
        <v>0</v>
      </c>
      <c r="AJ82" s="18">
        <f t="shared" si="40"/>
        <v>0</v>
      </c>
      <c r="AK82" s="5">
        <v>0</v>
      </c>
      <c r="AL82" s="18">
        <f t="shared" si="41"/>
        <v>0</v>
      </c>
      <c r="AM82" s="5">
        <v>12635</v>
      </c>
      <c r="AN82" s="18">
        <f t="shared" si="42"/>
        <v>0.0035531136355200004</v>
      </c>
      <c r="AO82" s="117">
        <f t="shared" si="51"/>
        <v>1153733</v>
      </c>
      <c r="AP82" s="31">
        <f t="shared" si="43"/>
        <v>0.3244435658131695</v>
      </c>
      <c r="AQ82" s="5">
        <v>210544</v>
      </c>
      <c r="AR82" s="18">
        <f t="shared" si="44"/>
        <v>0.059207499586618355</v>
      </c>
      <c r="AS82" s="5">
        <v>125030</v>
      </c>
      <c r="AT82" s="18">
        <f t="shared" si="45"/>
        <v>0.035159936513578606</v>
      </c>
      <c r="AU82" s="120">
        <f t="shared" si="46"/>
        <v>3556036</v>
      </c>
    </row>
    <row r="83" spans="1:47" ht="12.75">
      <c r="A83" s="12">
        <v>337</v>
      </c>
      <c r="B83" s="104" t="s">
        <v>123</v>
      </c>
      <c r="C83" s="5">
        <v>3732408</v>
      </c>
      <c r="D83" s="18">
        <f t="shared" si="27"/>
        <v>0.3589573486607652</v>
      </c>
      <c r="E83" s="5">
        <v>1082295</v>
      </c>
      <c r="F83" s="18">
        <f t="shared" si="28"/>
        <v>0.10408769450413857</v>
      </c>
      <c r="G83" s="5">
        <v>0</v>
      </c>
      <c r="H83" s="18">
        <f t="shared" si="29"/>
        <v>0</v>
      </c>
      <c r="I83" s="5">
        <v>155370</v>
      </c>
      <c r="J83" s="18">
        <f t="shared" si="30"/>
        <v>0.014942418744527147</v>
      </c>
      <c r="K83" s="5">
        <v>0</v>
      </c>
      <c r="L83" s="18">
        <f t="shared" si="31"/>
        <v>0</v>
      </c>
      <c r="M83" s="5">
        <v>0</v>
      </c>
      <c r="N83" s="18">
        <f t="shared" si="32"/>
        <v>0</v>
      </c>
      <c r="O83" s="6">
        <f t="shared" si="33"/>
        <v>4970073</v>
      </c>
      <c r="P83" s="23">
        <f t="shared" si="34"/>
        <v>0.47798746190943087</v>
      </c>
      <c r="Q83" s="5">
        <v>366939</v>
      </c>
      <c r="R83" s="18">
        <f t="shared" si="47"/>
        <v>0.03528967105424501</v>
      </c>
      <c r="S83" s="5">
        <v>286796</v>
      </c>
      <c r="T83" s="18">
        <f t="shared" si="35"/>
        <v>0.0275820681357753</v>
      </c>
      <c r="U83" s="7">
        <f t="shared" si="48"/>
        <v>5623808</v>
      </c>
      <c r="V83" s="27">
        <f t="shared" si="36"/>
        <v>0.5408592010994512</v>
      </c>
      <c r="W83" s="5">
        <v>535690</v>
      </c>
      <c r="X83" s="18">
        <f t="shared" si="37"/>
        <v>0.051518982411377666</v>
      </c>
      <c r="Y83" s="5">
        <v>59359</v>
      </c>
      <c r="Z83" s="18">
        <f t="shared" si="38"/>
        <v>0.005708740646562315</v>
      </c>
      <c r="AA83" s="5">
        <v>2109269</v>
      </c>
      <c r="AB83" s="18">
        <f t="shared" si="39"/>
        <v>0.20285499544860677</v>
      </c>
      <c r="AC83" s="5">
        <v>712591</v>
      </c>
      <c r="AD83" s="18">
        <f t="shared" si="26"/>
        <v>0.06853210475369341</v>
      </c>
      <c r="AE83" s="5">
        <v>425613</v>
      </c>
      <c r="AF83" s="18">
        <f t="shared" si="49"/>
        <v>0.04093253310880114</v>
      </c>
      <c r="AG83" s="5">
        <v>493954</v>
      </c>
      <c r="AH83" s="18">
        <f t="shared" si="50"/>
        <v>0.04750510078222413</v>
      </c>
      <c r="AI83" s="5">
        <v>0</v>
      </c>
      <c r="AJ83" s="18">
        <f t="shared" si="40"/>
        <v>0</v>
      </c>
      <c r="AK83" s="5">
        <v>0</v>
      </c>
      <c r="AL83" s="18">
        <f t="shared" si="41"/>
        <v>0</v>
      </c>
      <c r="AM83" s="5">
        <v>434206</v>
      </c>
      <c r="AN83" s="18">
        <f t="shared" si="42"/>
        <v>0.04175894878925246</v>
      </c>
      <c r="AO83" s="117">
        <f t="shared" si="51"/>
        <v>4770682</v>
      </c>
      <c r="AP83" s="31">
        <f t="shared" si="43"/>
        <v>0.4588114059405179</v>
      </c>
      <c r="AQ83" s="5">
        <v>3425</v>
      </c>
      <c r="AR83" s="18">
        <f t="shared" si="44"/>
        <v>0.0003293929600309293</v>
      </c>
      <c r="AS83" s="5">
        <v>0</v>
      </c>
      <c r="AT83" s="18">
        <f t="shared" si="45"/>
        <v>0</v>
      </c>
      <c r="AU83" s="120">
        <f t="shared" si="46"/>
        <v>10397915</v>
      </c>
    </row>
    <row r="84" spans="1:47" ht="12.75">
      <c r="A84" s="13">
        <v>339</v>
      </c>
      <c r="B84" s="106" t="s">
        <v>124</v>
      </c>
      <c r="C84" s="5">
        <v>1503326</v>
      </c>
      <c r="D84" s="18">
        <f t="shared" si="27"/>
        <v>0.45711625536645445</v>
      </c>
      <c r="E84" s="5">
        <v>160612</v>
      </c>
      <c r="F84" s="19">
        <f t="shared" si="28"/>
        <v>0.04883728213768469</v>
      </c>
      <c r="G84" s="8">
        <v>0</v>
      </c>
      <c r="H84" s="18">
        <f t="shared" si="29"/>
        <v>0</v>
      </c>
      <c r="I84" s="5">
        <v>12746</v>
      </c>
      <c r="J84" s="19">
        <f t="shared" si="30"/>
        <v>0.0038756755293933775</v>
      </c>
      <c r="K84" s="5">
        <v>0</v>
      </c>
      <c r="L84" s="58">
        <f t="shared" si="31"/>
        <v>0</v>
      </c>
      <c r="M84" s="5">
        <v>0</v>
      </c>
      <c r="N84" s="58">
        <f t="shared" si="32"/>
        <v>0</v>
      </c>
      <c r="O84" s="6">
        <f t="shared" si="33"/>
        <v>1676684</v>
      </c>
      <c r="P84" s="78">
        <f t="shared" si="34"/>
        <v>0.5098292130335326</v>
      </c>
      <c r="Q84" s="5">
        <v>166576</v>
      </c>
      <c r="R84" s="19">
        <f t="shared" si="47"/>
        <v>0.05065075529454192</v>
      </c>
      <c r="S84" s="5">
        <v>126880</v>
      </c>
      <c r="T84" s="58">
        <f t="shared" si="35"/>
        <v>0.038580394725359464</v>
      </c>
      <c r="U84" s="7">
        <f t="shared" si="48"/>
        <v>1970140</v>
      </c>
      <c r="V84" s="28">
        <f t="shared" si="36"/>
        <v>0.5990603630534339</v>
      </c>
      <c r="W84" s="5">
        <v>232654</v>
      </c>
      <c r="X84" s="58">
        <f t="shared" si="37"/>
        <v>0.07074308917428894</v>
      </c>
      <c r="Y84" s="5">
        <v>96303</v>
      </c>
      <c r="Z84" s="58">
        <f t="shared" si="38"/>
        <v>0.029282847992089318</v>
      </c>
      <c r="AA84" s="5">
        <v>308107</v>
      </c>
      <c r="AB84" s="58">
        <f t="shared" si="39"/>
        <v>0.09368607879607761</v>
      </c>
      <c r="AC84" s="5">
        <v>509308</v>
      </c>
      <c r="AD84" s="19">
        <f t="shared" si="26"/>
        <v>0.15486525596456005</v>
      </c>
      <c r="AE84" s="5">
        <v>1880</v>
      </c>
      <c r="AF84" s="58">
        <f t="shared" si="49"/>
        <v>0.0005716514981374195</v>
      </c>
      <c r="AG84" s="5">
        <v>166399</v>
      </c>
      <c r="AH84" s="19">
        <f t="shared" si="50"/>
        <v>0.05059693491413217</v>
      </c>
      <c r="AI84" s="5">
        <v>0</v>
      </c>
      <c r="AJ84" s="58">
        <f t="shared" si="40"/>
        <v>0</v>
      </c>
      <c r="AK84" s="5">
        <v>0</v>
      </c>
      <c r="AL84" s="58">
        <f t="shared" si="41"/>
        <v>0</v>
      </c>
      <c r="AM84" s="5">
        <v>3926</v>
      </c>
      <c r="AN84" s="58">
        <f t="shared" si="42"/>
        <v>0.00119377860728059</v>
      </c>
      <c r="AO84" s="117">
        <f t="shared" si="51"/>
        <v>1318577</v>
      </c>
      <c r="AP84" s="88">
        <f t="shared" si="43"/>
        <v>0.4009396369465661</v>
      </c>
      <c r="AQ84" s="5">
        <v>0</v>
      </c>
      <c r="AR84" s="58">
        <f t="shared" si="44"/>
        <v>0</v>
      </c>
      <c r="AS84" s="5">
        <v>0</v>
      </c>
      <c r="AT84" s="58">
        <f t="shared" si="45"/>
        <v>0</v>
      </c>
      <c r="AU84" s="120">
        <f t="shared" si="46"/>
        <v>3288717</v>
      </c>
    </row>
    <row r="85" spans="1:47" ht="12.75">
      <c r="A85" s="37"/>
      <c r="B85" s="38" t="s">
        <v>125</v>
      </c>
      <c r="C85" s="60">
        <f>SUM(C78:C84)</f>
        <v>13079466</v>
      </c>
      <c r="D85" s="65">
        <f t="shared" si="27"/>
        <v>0.3539232724713788</v>
      </c>
      <c r="E85" s="60">
        <f>SUM(E78:E84)</f>
        <v>1952289</v>
      </c>
      <c r="F85" s="20">
        <f t="shared" si="28"/>
        <v>0.052827883928126394</v>
      </c>
      <c r="G85" s="116">
        <f>SUM(G78:G84)</f>
        <v>0</v>
      </c>
      <c r="H85" s="67">
        <f t="shared" si="29"/>
        <v>0</v>
      </c>
      <c r="I85" s="60">
        <f>SUM(I78:I84)</f>
        <v>326502</v>
      </c>
      <c r="J85" s="77">
        <f t="shared" si="30"/>
        <v>0.00883496744503561</v>
      </c>
      <c r="K85" s="44">
        <f>SUM(K78:K84)</f>
        <v>0</v>
      </c>
      <c r="L85" s="76">
        <f t="shared" si="31"/>
        <v>0</v>
      </c>
      <c r="M85" s="60">
        <f>SUM(M78:M84)</f>
        <v>317913</v>
      </c>
      <c r="N85" s="75">
        <f t="shared" si="32"/>
        <v>0.008602553752667995</v>
      </c>
      <c r="O85" s="71">
        <f>SUM(O78:O84)</f>
        <v>15676170</v>
      </c>
      <c r="P85" s="79">
        <f t="shared" si="34"/>
        <v>0.4241886775972088</v>
      </c>
      <c r="Q85" s="44">
        <f>SUM(Q78:Q84)</f>
        <v>684787</v>
      </c>
      <c r="R85" s="82">
        <f t="shared" si="47"/>
        <v>0.018529965671829268</v>
      </c>
      <c r="S85" s="44">
        <f>SUM(S78:S84)</f>
        <v>582881</v>
      </c>
      <c r="T85" s="75">
        <f t="shared" si="35"/>
        <v>0.015772444454642855</v>
      </c>
      <c r="U85" s="48">
        <f>SUM(U78:U84)</f>
        <v>16943838</v>
      </c>
      <c r="V85" s="84">
        <f t="shared" si="36"/>
        <v>0.4584910877236809</v>
      </c>
      <c r="W85" s="44">
        <f>SUM(W78:W84)</f>
        <v>2104124</v>
      </c>
      <c r="X85" s="75">
        <f t="shared" si="37"/>
        <v>0.05693645686800726</v>
      </c>
      <c r="Y85" s="44">
        <f>SUM(Y78:Y84)</f>
        <v>574196</v>
      </c>
      <c r="Z85" s="75">
        <f>Y85/$AU85</f>
        <v>0.01553743305422223</v>
      </c>
      <c r="AA85" s="44">
        <f>SUM(AA78:AA84)</f>
        <v>2820286</v>
      </c>
      <c r="AB85" s="75">
        <f t="shared" si="39"/>
        <v>0.07631541306236929</v>
      </c>
      <c r="AC85" s="44">
        <f>SUM(AC78:AC84)</f>
        <v>2749696</v>
      </c>
      <c r="AD85" s="82">
        <f t="shared" si="26"/>
        <v>0.0744052858596414</v>
      </c>
      <c r="AE85" s="44">
        <f>SUM(AE78:AE84)</f>
        <v>689035</v>
      </c>
      <c r="AF85" s="75">
        <f t="shared" si="49"/>
        <v>0.0186449142531749</v>
      </c>
      <c r="AG85" s="44">
        <f>SUM(AG78:AG84)</f>
        <v>1884690</v>
      </c>
      <c r="AH85" s="85">
        <f t="shared" si="50"/>
        <v>0.05099869156692505</v>
      </c>
      <c r="AI85" s="44">
        <f>SUM(AI78:AI84)</f>
        <v>0</v>
      </c>
      <c r="AJ85" s="75">
        <f t="shared" si="40"/>
        <v>0</v>
      </c>
      <c r="AK85" s="44">
        <f>SUM(AK78:AK84)</f>
        <v>189104</v>
      </c>
      <c r="AL85" s="75">
        <f t="shared" si="41"/>
        <v>0.005117051913084801</v>
      </c>
      <c r="AM85" s="44">
        <f>SUM(AM78:AM84)</f>
        <v>490103</v>
      </c>
      <c r="AN85" s="75">
        <f t="shared" si="42"/>
        <v>0.013261921978163341</v>
      </c>
      <c r="AO85" s="50">
        <f>SUM(AO78:AO84)</f>
        <v>11501234</v>
      </c>
      <c r="AP85" s="89">
        <f t="shared" si="43"/>
        <v>0.3112171685555883</v>
      </c>
      <c r="AQ85" s="44">
        <f>SUM(AQ78:AQ84)</f>
        <v>7703871</v>
      </c>
      <c r="AR85" s="75">
        <f t="shared" si="44"/>
        <v>0.20846258058374506</v>
      </c>
      <c r="AS85" s="44">
        <f>SUM(AS78:AS84)</f>
        <v>806711</v>
      </c>
      <c r="AT85" s="75">
        <f t="shared" si="45"/>
        <v>0.02182916313698575</v>
      </c>
      <c r="AU85" s="52">
        <f>SUM(AU78:AU84)</f>
        <v>36955654</v>
      </c>
    </row>
    <row r="86" spans="1:47" ht="12.75">
      <c r="A86" s="35"/>
      <c r="B86" s="36"/>
      <c r="C86" s="36"/>
      <c r="D86" s="36"/>
      <c r="E86" s="66"/>
      <c r="F86" s="55"/>
      <c r="G86" s="66"/>
      <c r="H86" s="36"/>
      <c r="I86" s="6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6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53"/>
    </row>
    <row r="87" spans="1:47" ht="12.75">
      <c r="A87" s="12">
        <v>300</v>
      </c>
      <c r="B87" s="104" t="s">
        <v>126</v>
      </c>
      <c r="C87" s="5">
        <v>1455043</v>
      </c>
      <c r="D87" s="18">
        <f t="shared" si="27"/>
        <v>0.40197400700160013</v>
      </c>
      <c r="E87" s="5">
        <v>163113</v>
      </c>
      <c r="F87" s="18">
        <f t="shared" si="28"/>
        <v>0.045062026485850934</v>
      </c>
      <c r="G87" s="5">
        <v>0</v>
      </c>
      <c r="H87" s="18">
        <f aca="true" t="shared" si="52" ref="H87:H105">G87/$AU87</f>
        <v>0</v>
      </c>
      <c r="I87" s="5">
        <v>0</v>
      </c>
      <c r="J87" s="18">
        <f aca="true" t="shared" si="53" ref="J87:J104">I87/$AU87</f>
        <v>0</v>
      </c>
      <c r="K87" s="5">
        <v>0</v>
      </c>
      <c r="L87" s="18">
        <f aca="true" t="shared" si="54" ref="L87:L105">K87/$AU87</f>
        <v>0</v>
      </c>
      <c r="M87" s="5">
        <v>205936</v>
      </c>
      <c r="N87" s="18">
        <f>M87/$AU87</f>
        <v>0.056892421121493675</v>
      </c>
      <c r="O87" s="6">
        <f aca="true" t="shared" si="55" ref="O87:O104">C87+E87+G87+I87+K87+M87</f>
        <v>1824092</v>
      </c>
      <c r="P87" s="23">
        <f aca="true" t="shared" si="56" ref="P87:P105">O87/$AU87</f>
        <v>0.5039284546089448</v>
      </c>
      <c r="Q87" s="5">
        <v>201214</v>
      </c>
      <c r="R87" s="18">
        <f aca="true" t="shared" si="57" ref="R87:R105">Q87/$AU87</f>
        <v>0.055587908979198526</v>
      </c>
      <c r="S87" s="5">
        <v>25325</v>
      </c>
      <c r="T87" s="18">
        <f aca="true" t="shared" si="58" ref="T87:T105">S87/$AU87</f>
        <v>0.006996351123173351</v>
      </c>
      <c r="U87" s="7">
        <f aca="true" t="shared" si="59" ref="U87:U104">O87+Q87+S87</f>
        <v>2050631</v>
      </c>
      <c r="V87" s="27">
        <f t="shared" si="36"/>
        <v>0.5665127147113166</v>
      </c>
      <c r="W87" s="5">
        <v>705342</v>
      </c>
      <c r="X87" s="18">
        <f aca="true" t="shared" si="60" ref="X87:X105">W87/$AU87</f>
        <v>0.19485963648257998</v>
      </c>
      <c r="Y87" s="5">
        <v>17865</v>
      </c>
      <c r="Z87" s="18">
        <f t="shared" si="38"/>
        <v>0.004935431897946374</v>
      </c>
      <c r="AA87" s="5">
        <v>178729</v>
      </c>
      <c r="AB87" s="18">
        <f t="shared" si="39"/>
        <v>0.04937614372729121</v>
      </c>
      <c r="AC87" s="5">
        <v>388531</v>
      </c>
      <c r="AD87" s="18">
        <f t="shared" si="26"/>
        <v>0.10733659617917732</v>
      </c>
      <c r="AE87" s="5">
        <v>15770</v>
      </c>
      <c r="AF87" s="18">
        <f t="shared" si="49"/>
        <v>0.00435666168657231</v>
      </c>
      <c r="AG87" s="5">
        <v>230025</v>
      </c>
      <c r="AH87" s="20">
        <f>AG87/$AU87</f>
        <v>0.06354731163308787</v>
      </c>
      <c r="AI87" s="5">
        <v>0</v>
      </c>
      <c r="AJ87" s="18">
        <f aca="true" t="shared" si="61" ref="AJ87:AJ105">AI87/$AU87</f>
        <v>0</v>
      </c>
      <c r="AK87" s="5">
        <v>0</v>
      </c>
      <c r="AL87" s="18">
        <f aca="true" t="shared" si="62" ref="AL87:AL105">AK87/$AU87</f>
        <v>0</v>
      </c>
      <c r="AM87" s="5">
        <v>32851</v>
      </c>
      <c r="AN87" s="18">
        <f aca="true" t="shared" si="63" ref="AN87:AN105">AM87/$AU87</f>
        <v>0.009075503682028342</v>
      </c>
      <c r="AO87" s="117">
        <f aca="true" t="shared" si="64" ref="AO87:AO104">W87+Y87+AA87+AC87+AE87+AG87+AI87+AK87+AM87</f>
        <v>1569113</v>
      </c>
      <c r="AP87" s="31">
        <f aca="true" t="shared" si="65" ref="AP87:AP105">AO87/$AU87</f>
        <v>0.4334872852886834</v>
      </c>
      <c r="AQ87" s="5">
        <v>0</v>
      </c>
      <c r="AR87" s="18">
        <f aca="true" t="shared" si="66" ref="AR87:AR105">AQ87/$AU87</f>
        <v>0</v>
      </c>
      <c r="AS87" s="5">
        <v>0</v>
      </c>
      <c r="AT87" s="18">
        <f aca="true" t="shared" si="67" ref="AT87:AT105">AS87/$AU87</f>
        <v>0</v>
      </c>
      <c r="AU87" s="120">
        <f aca="true" t="shared" si="68" ref="AU87:AU104">U87+AO87+AQ87+AS87</f>
        <v>3619744</v>
      </c>
    </row>
    <row r="88" spans="1:47" ht="12.75">
      <c r="A88" s="12">
        <v>300</v>
      </c>
      <c r="B88" s="104" t="s">
        <v>127</v>
      </c>
      <c r="C88" s="5">
        <v>906063</v>
      </c>
      <c r="D88" s="18">
        <f t="shared" si="27"/>
        <v>0.3485178060598647</v>
      </c>
      <c r="E88" s="5">
        <v>304461</v>
      </c>
      <c r="F88" s="18">
        <f t="shared" si="28"/>
        <v>0.11711114983261924</v>
      </c>
      <c r="G88" s="5">
        <v>0</v>
      </c>
      <c r="H88" s="18">
        <f t="shared" si="52"/>
        <v>0</v>
      </c>
      <c r="I88" s="5">
        <v>0</v>
      </c>
      <c r="J88" s="18">
        <f t="shared" si="53"/>
        <v>0</v>
      </c>
      <c r="K88" s="5">
        <v>0</v>
      </c>
      <c r="L88" s="18">
        <f t="shared" si="54"/>
        <v>0</v>
      </c>
      <c r="M88" s="5">
        <v>163942</v>
      </c>
      <c r="N88" s="18">
        <f aca="true" t="shared" si="69" ref="N88:N105">M88/$AU88</f>
        <v>0.0630604120917269</v>
      </c>
      <c r="O88" s="6">
        <f t="shared" si="55"/>
        <v>1374466</v>
      </c>
      <c r="P88" s="23">
        <f t="shared" si="56"/>
        <v>0.5286893679842108</v>
      </c>
      <c r="Q88" s="5">
        <v>239732</v>
      </c>
      <c r="R88" s="18">
        <f t="shared" si="57"/>
        <v>0.09221309189575504</v>
      </c>
      <c r="S88" s="5">
        <v>64141</v>
      </c>
      <c r="T88" s="18">
        <f t="shared" si="58"/>
        <v>0.024671883300041813</v>
      </c>
      <c r="U88" s="7">
        <f t="shared" si="59"/>
        <v>1678339</v>
      </c>
      <c r="V88" s="27">
        <f t="shared" si="36"/>
        <v>0.6455743431800077</v>
      </c>
      <c r="W88" s="5">
        <v>327177</v>
      </c>
      <c r="X88" s="18">
        <f t="shared" si="60"/>
        <v>0.12584887610822687</v>
      </c>
      <c r="Y88" s="5">
        <v>20076</v>
      </c>
      <c r="Z88" s="18">
        <f t="shared" si="38"/>
        <v>0.007722248314364282</v>
      </c>
      <c r="AA88" s="5">
        <v>164335</v>
      </c>
      <c r="AB88" s="18">
        <f t="shared" si="39"/>
        <v>0.06321157983368471</v>
      </c>
      <c r="AC88" s="5">
        <v>210084</v>
      </c>
      <c r="AD88" s="18">
        <f t="shared" si="26"/>
        <v>0.08080896667039777</v>
      </c>
      <c r="AE88" s="5">
        <v>30811</v>
      </c>
      <c r="AF88" s="18">
        <f t="shared" si="49"/>
        <v>0.011851474039344386</v>
      </c>
      <c r="AG88" s="5">
        <v>168939</v>
      </c>
      <c r="AH88" s="18">
        <f aca="true" t="shared" si="70" ref="AH88:AH105">AG88/$AU88</f>
        <v>0.06498251185397427</v>
      </c>
      <c r="AI88" s="5">
        <v>0</v>
      </c>
      <c r="AJ88" s="18">
        <f t="shared" si="61"/>
        <v>0</v>
      </c>
      <c r="AK88" s="5">
        <v>0</v>
      </c>
      <c r="AL88" s="18">
        <f t="shared" si="62"/>
        <v>0</v>
      </c>
      <c r="AM88" s="5">
        <v>0</v>
      </c>
      <c r="AN88" s="18">
        <f t="shared" si="63"/>
        <v>0</v>
      </c>
      <c r="AO88" s="117">
        <f t="shared" si="64"/>
        <v>921422</v>
      </c>
      <c r="AP88" s="31">
        <f t="shared" si="65"/>
        <v>0.3544256568199923</v>
      </c>
      <c r="AQ88" s="5">
        <v>0</v>
      </c>
      <c r="AR88" s="18">
        <f t="shared" si="66"/>
        <v>0</v>
      </c>
      <c r="AS88" s="5">
        <v>0</v>
      </c>
      <c r="AT88" s="18">
        <f t="shared" si="67"/>
        <v>0</v>
      </c>
      <c r="AU88" s="120">
        <f t="shared" si="68"/>
        <v>2599761</v>
      </c>
    </row>
    <row r="89" spans="1:47" ht="12.75">
      <c r="A89" s="12">
        <v>390</v>
      </c>
      <c r="B89" s="104" t="s">
        <v>128</v>
      </c>
      <c r="C89" s="5">
        <v>2924617</v>
      </c>
      <c r="D89" s="18">
        <f t="shared" si="27"/>
        <v>0.5690304921600677</v>
      </c>
      <c r="E89" s="5">
        <v>197170</v>
      </c>
      <c r="F89" s="18">
        <f t="shared" si="28"/>
        <v>0.03836254187785975</v>
      </c>
      <c r="G89" s="5">
        <v>0</v>
      </c>
      <c r="H89" s="18">
        <f t="shared" si="52"/>
        <v>0</v>
      </c>
      <c r="I89" s="5">
        <v>0</v>
      </c>
      <c r="J89" s="18">
        <f t="shared" si="53"/>
        <v>0</v>
      </c>
      <c r="K89" s="5">
        <v>0</v>
      </c>
      <c r="L89" s="18">
        <f t="shared" si="54"/>
        <v>0</v>
      </c>
      <c r="M89" s="5">
        <v>0</v>
      </c>
      <c r="N89" s="18">
        <f t="shared" si="69"/>
        <v>0</v>
      </c>
      <c r="O89" s="6">
        <f t="shared" si="55"/>
        <v>3121787</v>
      </c>
      <c r="P89" s="23">
        <f t="shared" si="56"/>
        <v>0.6073930340379274</v>
      </c>
      <c r="Q89" s="5">
        <v>262049</v>
      </c>
      <c r="R89" s="18">
        <f t="shared" si="57"/>
        <v>0.05098577743343952</v>
      </c>
      <c r="S89" s="5">
        <v>0</v>
      </c>
      <c r="T89" s="18">
        <f t="shared" si="58"/>
        <v>0</v>
      </c>
      <c r="U89" s="7">
        <f t="shared" si="59"/>
        <v>3383836</v>
      </c>
      <c r="V89" s="27">
        <f t="shared" si="36"/>
        <v>0.658378811471367</v>
      </c>
      <c r="W89" s="5">
        <v>513678</v>
      </c>
      <c r="X89" s="18">
        <f t="shared" si="60"/>
        <v>0.09994417906748107</v>
      </c>
      <c r="Y89" s="5">
        <v>195297</v>
      </c>
      <c r="Z89" s="18">
        <f t="shared" si="38"/>
        <v>0.037998120105088885</v>
      </c>
      <c r="AA89" s="5">
        <v>44614</v>
      </c>
      <c r="AB89" s="18">
        <f t="shared" si="39"/>
        <v>0.008680359300800503</v>
      </c>
      <c r="AC89" s="5">
        <v>972238</v>
      </c>
      <c r="AD89" s="18">
        <f t="shared" si="26"/>
        <v>0.18916427950624642</v>
      </c>
      <c r="AE89" s="5">
        <v>8327</v>
      </c>
      <c r="AF89" s="18">
        <f t="shared" si="49"/>
        <v>0.0016201495471772488</v>
      </c>
      <c r="AG89" s="5">
        <v>21659</v>
      </c>
      <c r="AH89" s="18">
        <f t="shared" si="70"/>
        <v>0.004214101001838841</v>
      </c>
      <c r="AI89" s="5">
        <v>0</v>
      </c>
      <c r="AJ89" s="18">
        <f t="shared" si="61"/>
        <v>0</v>
      </c>
      <c r="AK89" s="5">
        <v>0</v>
      </c>
      <c r="AL89" s="18">
        <f t="shared" si="62"/>
        <v>0</v>
      </c>
      <c r="AM89" s="5">
        <v>0</v>
      </c>
      <c r="AN89" s="18">
        <f t="shared" si="63"/>
        <v>0</v>
      </c>
      <c r="AO89" s="117">
        <f t="shared" si="64"/>
        <v>1755813</v>
      </c>
      <c r="AP89" s="31">
        <f t="shared" si="65"/>
        <v>0.341621188528633</v>
      </c>
      <c r="AQ89" s="5">
        <v>0</v>
      </c>
      <c r="AR89" s="18">
        <f t="shared" si="66"/>
        <v>0</v>
      </c>
      <c r="AS89" s="5">
        <v>0</v>
      </c>
      <c r="AT89" s="18">
        <f t="shared" si="67"/>
        <v>0</v>
      </c>
      <c r="AU89" s="120">
        <f t="shared" si="68"/>
        <v>5139649</v>
      </c>
    </row>
    <row r="90" spans="1:47" ht="12.75">
      <c r="A90" s="12">
        <v>391</v>
      </c>
      <c r="B90" s="104" t="s">
        <v>129</v>
      </c>
      <c r="C90" s="5">
        <v>1503791</v>
      </c>
      <c r="D90" s="18">
        <f t="shared" si="27"/>
        <v>0.5380432254735904</v>
      </c>
      <c r="E90" s="5">
        <v>441664</v>
      </c>
      <c r="F90" s="18">
        <f t="shared" si="28"/>
        <v>0.1580235040212156</v>
      </c>
      <c r="G90" s="5">
        <v>0</v>
      </c>
      <c r="H90" s="18">
        <f t="shared" si="52"/>
        <v>0</v>
      </c>
      <c r="I90" s="5">
        <v>0</v>
      </c>
      <c r="J90" s="18">
        <f t="shared" si="53"/>
        <v>0</v>
      </c>
      <c r="K90" s="5">
        <v>0</v>
      </c>
      <c r="L90" s="18">
        <f t="shared" si="54"/>
        <v>0</v>
      </c>
      <c r="M90" s="5">
        <v>0</v>
      </c>
      <c r="N90" s="18">
        <f t="shared" si="69"/>
        <v>0</v>
      </c>
      <c r="O90" s="6">
        <f t="shared" si="55"/>
        <v>1945455</v>
      </c>
      <c r="P90" s="23">
        <f t="shared" si="56"/>
        <v>0.696066729494806</v>
      </c>
      <c r="Q90" s="5">
        <v>121019</v>
      </c>
      <c r="R90" s="18">
        <f t="shared" si="57"/>
        <v>0.04329953637412941</v>
      </c>
      <c r="S90" s="5">
        <v>107753</v>
      </c>
      <c r="T90" s="18">
        <f t="shared" si="58"/>
        <v>0.038553077970579545</v>
      </c>
      <c r="U90" s="7">
        <f t="shared" si="59"/>
        <v>2174227</v>
      </c>
      <c r="V90" s="27">
        <f t="shared" si="36"/>
        <v>0.7779193438395149</v>
      </c>
      <c r="W90" s="5">
        <v>299758</v>
      </c>
      <c r="X90" s="18">
        <f t="shared" si="60"/>
        <v>0.10725078231051556</v>
      </c>
      <c r="Y90" s="5">
        <v>34031</v>
      </c>
      <c r="Z90" s="18">
        <f t="shared" si="38"/>
        <v>0.012175993210553696</v>
      </c>
      <c r="AA90" s="5">
        <v>85926</v>
      </c>
      <c r="AB90" s="18">
        <f t="shared" si="39"/>
        <v>0.03074356888160903</v>
      </c>
      <c r="AC90" s="5">
        <v>200524</v>
      </c>
      <c r="AD90" s="18">
        <f t="shared" si="26"/>
        <v>0.07174572779386645</v>
      </c>
      <c r="AE90" s="5">
        <v>460</v>
      </c>
      <c r="AF90" s="18">
        <f t="shared" si="49"/>
        <v>0.0001645839639403691</v>
      </c>
      <c r="AG90" s="5">
        <v>0</v>
      </c>
      <c r="AH90" s="18">
        <f t="shared" si="70"/>
        <v>0</v>
      </c>
      <c r="AI90" s="5">
        <v>0</v>
      </c>
      <c r="AJ90" s="18">
        <f t="shared" si="61"/>
        <v>0</v>
      </c>
      <c r="AK90" s="5">
        <v>0</v>
      </c>
      <c r="AL90" s="18">
        <f t="shared" si="62"/>
        <v>0</v>
      </c>
      <c r="AM90" s="5">
        <v>0</v>
      </c>
      <c r="AN90" s="18">
        <f t="shared" si="63"/>
        <v>0</v>
      </c>
      <c r="AO90" s="117">
        <f t="shared" si="64"/>
        <v>620699</v>
      </c>
      <c r="AP90" s="31">
        <f t="shared" si="65"/>
        <v>0.2220806561604851</v>
      </c>
      <c r="AQ90" s="5">
        <v>0</v>
      </c>
      <c r="AR90" s="18">
        <f t="shared" si="66"/>
        <v>0</v>
      </c>
      <c r="AS90" s="5">
        <v>0</v>
      </c>
      <c r="AT90" s="18">
        <f t="shared" si="67"/>
        <v>0</v>
      </c>
      <c r="AU90" s="120">
        <f t="shared" si="68"/>
        <v>2794926</v>
      </c>
    </row>
    <row r="91" spans="1:47" ht="12.75">
      <c r="A91" s="12">
        <v>392</v>
      </c>
      <c r="B91" s="104" t="s">
        <v>130</v>
      </c>
      <c r="C91" s="5">
        <v>188829</v>
      </c>
      <c r="D91" s="18">
        <f t="shared" si="27"/>
        <v>0.2449251977389405</v>
      </c>
      <c r="E91" s="5">
        <v>58373</v>
      </c>
      <c r="F91" s="18">
        <f t="shared" si="28"/>
        <v>0.07571410412391727</v>
      </c>
      <c r="G91" s="5">
        <v>0</v>
      </c>
      <c r="H91" s="18">
        <f t="shared" si="52"/>
        <v>0</v>
      </c>
      <c r="I91" s="5">
        <v>0</v>
      </c>
      <c r="J91" s="18">
        <f t="shared" si="53"/>
        <v>0</v>
      </c>
      <c r="K91" s="5">
        <v>0</v>
      </c>
      <c r="L91" s="18">
        <f>K91/$AU91</f>
        <v>0</v>
      </c>
      <c r="M91" s="5">
        <v>0</v>
      </c>
      <c r="N91" s="18">
        <f t="shared" si="69"/>
        <v>0</v>
      </c>
      <c r="O91" s="6">
        <f t="shared" si="55"/>
        <v>247202</v>
      </c>
      <c r="P91" s="23">
        <f t="shared" si="56"/>
        <v>0.3206393018628578</v>
      </c>
      <c r="Q91" s="5">
        <v>4594</v>
      </c>
      <c r="R91" s="18">
        <f t="shared" si="57"/>
        <v>0.005958758233177598</v>
      </c>
      <c r="S91" s="5">
        <v>33777</v>
      </c>
      <c r="T91" s="18">
        <f t="shared" si="58"/>
        <v>0.04381127053592506</v>
      </c>
      <c r="U91" s="7">
        <f t="shared" si="59"/>
        <v>285573</v>
      </c>
      <c r="V91" s="27">
        <f t="shared" si="36"/>
        <v>0.3704093306319604</v>
      </c>
      <c r="W91" s="5">
        <v>122093</v>
      </c>
      <c r="X91" s="18">
        <f t="shared" si="60"/>
        <v>0.15836366324844417</v>
      </c>
      <c r="Y91" s="5">
        <v>31142</v>
      </c>
      <c r="Z91" s="18">
        <f t="shared" si="38"/>
        <v>0.04039348038694313</v>
      </c>
      <c r="AA91" s="5">
        <v>206401</v>
      </c>
      <c r="AB91" s="18">
        <f t="shared" si="39"/>
        <v>0.2677173831271418</v>
      </c>
      <c r="AC91" s="5">
        <v>48044</v>
      </c>
      <c r="AD91" s="18">
        <f t="shared" si="26"/>
        <v>0.06231662615472018</v>
      </c>
      <c r="AE91" s="5">
        <v>0</v>
      </c>
      <c r="AF91" s="18">
        <f t="shared" si="49"/>
        <v>0</v>
      </c>
      <c r="AG91" s="5">
        <v>52652</v>
      </c>
      <c r="AH91" s="18">
        <f t="shared" si="70"/>
        <v>0.06829354342474246</v>
      </c>
      <c r="AI91" s="5">
        <v>0</v>
      </c>
      <c r="AJ91" s="18">
        <f t="shared" si="61"/>
        <v>0</v>
      </c>
      <c r="AK91" s="5">
        <v>0</v>
      </c>
      <c r="AL91" s="18">
        <f t="shared" si="62"/>
        <v>0</v>
      </c>
      <c r="AM91" s="5">
        <v>25061</v>
      </c>
      <c r="AN91" s="18">
        <f t="shared" si="63"/>
        <v>0.03250597302604784</v>
      </c>
      <c r="AO91" s="117">
        <f t="shared" si="64"/>
        <v>485393</v>
      </c>
      <c r="AP91" s="31">
        <f t="shared" si="65"/>
        <v>0.6295906693680395</v>
      </c>
      <c r="AQ91" s="5">
        <v>0</v>
      </c>
      <c r="AR91" s="18">
        <f t="shared" si="66"/>
        <v>0</v>
      </c>
      <c r="AS91" s="5">
        <v>0</v>
      </c>
      <c r="AT91" s="18">
        <f t="shared" si="67"/>
        <v>0</v>
      </c>
      <c r="AU91" s="120">
        <f t="shared" si="68"/>
        <v>770966</v>
      </c>
    </row>
    <row r="92" spans="1:47" ht="12.75">
      <c r="A92" s="13">
        <v>392</v>
      </c>
      <c r="B92" s="128" t="s">
        <v>131</v>
      </c>
      <c r="C92" s="8">
        <v>496781</v>
      </c>
      <c r="D92" s="19">
        <f t="shared" si="27"/>
        <v>0.4870382861243681</v>
      </c>
      <c r="E92" s="8">
        <v>61326</v>
      </c>
      <c r="F92" s="19">
        <f t="shared" si="28"/>
        <v>0.06012329363414261</v>
      </c>
      <c r="G92" s="8">
        <v>0</v>
      </c>
      <c r="H92" s="19">
        <f t="shared" si="52"/>
        <v>0</v>
      </c>
      <c r="I92" s="8">
        <v>0</v>
      </c>
      <c r="J92" s="19">
        <f t="shared" si="53"/>
        <v>0</v>
      </c>
      <c r="K92" s="8">
        <v>0</v>
      </c>
      <c r="L92" s="19">
        <f t="shared" si="54"/>
        <v>0</v>
      </c>
      <c r="M92" s="8">
        <v>0</v>
      </c>
      <c r="N92" s="19">
        <f t="shared" si="69"/>
        <v>0</v>
      </c>
      <c r="O92" s="80">
        <f t="shared" si="55"/>
        <v>558107</v>
      </c>
      <c r="P92" s="24">
        <f t="shared" si="56"/>
        <v>0.5471615797585108</v>
      </c>
      <c r="Q92" s="8">
        <v>23485</v>
      </c>
      <c r="R92" s="19">
        <f t="shared" si="57"/>
        <v>0.023024419512080344</v>
      </c>
      <c r="S92" s="8">
        <v>49542</v>
      </c>
      <c r="T92" s="19">
        <f t="shared" si="58"/>
        <v>0.04857039776314603</v>
      </c>
      <c r="U92" s="83">
        <f t="shared" si="59"/>
        <v>631134</v>
      </c>
      <c r="V92" s="28">
        <f t="shared" si="36"/>
        <v>0.6187563970337371</v>
      </c>
      <c r="W92" s="8">
        <v>90868</v>
      </c>
      <c r="X92" s="19">
        <f t="shared" si="60"/>
        <v>0.0890859251532347</v>
      </c>
      <c r="Y92" s="8">
        <v>31210</v>
      </c>
      <c r="Z92" s="19">
        <f t="shared" si="38"/>
        <v>0.030597919223846182</v>
      </c>
      <c r="AA92" s="8">
        <v>113427</v>
      </c>
      <c r="AB92" s="19">
        <f t="shared" si="39"/>
        <v>0.11120250508821534</v>
      </c>
      <c r="AC92" s="8">
        <v>52284</v>
      </c>
      <c r="AD92" s="19">
        <f t="shared" si="26"/>
        <v>0.051258622515205826</v>
      </c>
      <c r="AE92" s="8">
        <v>0</v>
      </c>
      <c r="AF92" s="19">
        <f t="shared" si="49"/>
        <v>0</v>
      </c>
      <c r="AG92" s="8">
        <v>60687</v>
      </c>
      <c r="AH92" s="19">
        <f t="shared" si="70"/>
        <v>0.05949682550264509</v>
      </c>
      <c r="AI92" s="8">
        <v>0</v>
      </c>
      <c r="AJ92" s="19">
        <f t="shared" si="61"/>
        <v>0</v>
      </c>
      <c r="AK92" s="8">
        <v>0</v>
      </c>
      <c r="AL92" s="19">
        <f t="shared" si="62"/>
        <v>0</v>
      </c>
      <c r="AM92" s="8">
        <v>40394</v>
      </c>
      <c r="AN92" s="19">
        <f t="shared" si="63"/>
        <v>0.03960180548311575</v>
      </c>
      <c r="AO92" s="118">
        <f t="shared" si="64"/>
        <v>388870</v>
      </c>
      <c r="AP92" s="32">
        <f t="shared" si="65"/>
        <v>0.38124360296626286</v>
      </c>
      <c r="AQ92" s="8">
        <v>0</v>
      </c>
      <c r="AR92" s="19">
        <f t="shared" si="66"/>
        <v>0</v>
      </c>
      <c r="AS92" s="8">
        <v>0</v>
      </c>
      <c r="AT92" s="19">
        <f t="shared" si="67"/>
        <v>0</v>
      </c>
      <c r="AU92" s="122">
        <f t="shared" si="68"/>
        <v>1020004</v>
      </c>
    </row>
    <row r="93" spans="1:47" ht="12.75">
      <c r="A93" s="14">
        <v>393</v>
      </c>
      <c r="B93" s="105" t="s">
        <v>132</v>
      </c>
      <c r="C93" s="4">
        <v>2435595</v>
      </c>
      <c r="D93" s="20">
        <f t="shared" si="27"/>
        <v>0.40771298259499233</v>
      </c>
      <c r="E93" s="4">
        <v>384639</v>
      </c>
      <c r="F93" s="20">
        <f t="shared" si="28"/>
        <v>0.06438768100293984</v>
      </c>
      <c r="G93" s="4">
        <v>0</v>
      </c>
      <c r="H93" s="20">
        <f t="shared" si="52"/>
        <v>0</v>
      </c>
      <c r="I93" s="4">
        <v>0</v>
      </c>
      <c r="J93" s="20">
        <f t="shared" si="53"/>
        <v>0</v>
      </c>
      <c r="K93" s="4">
        <v>0</v>
      </c>
      <c r="L93" s="20">
        <f t="shared" si="54"/>
        <v>0</v>
      </c>
      <c r="M93" s="4">
        <v>259902</v>
      </c>
      <c r="N93" s="20">
        <f t="shared" si="69"/>
        <v>0.04350699504737187</v>
      </c>
      <c r="O93" s="6">
        <f t="shared" si="55"/>
        <v>3080136</v>
      </c>
      <c r="P93" s="25">
        <f t="shared" si="56"/>
        <v>0.515607658645304</v>
      </c>
      <c r="Q93" s="4">
        <v>200805</v>
      </c>
      <c r="R93" s="20">
        <f t="shared" si="57"/>
        <v>0.033614293620239585</v>
      </c>
      <c r="S93" s="4">
        <v>778854</v>
      </c>
      <c r="T93" s="20">
        <f t="shared" si="58"/>
        <v>0.1303783623081999</v>
      </c>
      <c r="U93" s="7">
        <f t="shared" si="59"/>
        <v>4059795</v>
      </c>
      <c r="V93" s="29">
        <f t="shared" si="36"/>
        <v>0.6796003145737436</v>
      </c>
      <c r="W93" s="4">
        <v>404607</v>
      </c>
      <c r="X93" s="20">
        <f t="shared" si="60"/>
        <v>0.06773027812457</v>
      </c>
      <c r="Y93" s="4">
        <v>283532</v>
      </c>
      <c r="Z93" s="20">
        <f t="shared" si="38"/>
        <v>0.04746260251853176</v>
      </c>
      <c r="AA93" s="4">
        <v>199719</v>
      </c>
      <c r="AB93" s="20">
        <f t="shared" si="39"/>
        <v>0.03343249972630477</v>
      </c>
      <c r="AC93" s="4">
        <v>446351</v>
      </c>
      <c r="AD93" s="20">
        <f t="shared" si="26"/>
        <v>0.07471812739567023</v>
      </c>
      <c r="AE93" s="4">
        <v>180263</v>
      </c>
      <c r="AF93" s="20">
        <f t="shared" si="49"/>
        <v>0.03017561022317795</v>
      </c>
      <c r="AG93" s="4">
        <v>324468</v>
      </c>
      <c r="AH93" s="20">
        <f t="shared" si="70"/>
        <v>0.05431519445418141</v>
      </c>
      <c r="AI93" s="4">
        <v>0</v>
      </c>
      <c r="AJ93" s="20">
        <f t="shared" si="61"/>
        <v>0</v>
      </c>
      <c r="AK93" s="4">
        <v>71053</v>
      </c>
      <c r="AL93" s="20">
        <f t="shared" si="62"/>
        <v>0.011894108237339126</v>
      </c>
      <c r="AM93" s="4">
        <v>4010</v>
      </c>
      <c r="AN93" s="20">
        <f t="shared" si="63"/>
        <v>0.0006712647464812168</v>
      </c>
      <c r="AO93" s="119">
        <f t="shared" si="64"/>
        <v>1914003</v>
      </c>
      <c r="AP93" s="33">
        <f t="shared" si="65"/>
        <v>0.32039968542625646</v>
      </c>
      <c r="AQ93" s="4">
        <v>0</v>
      </c>
      <c r="AR93" s="20">
        <f t="shared" si="66"/>
        <v>0</v>
      </c>
      <c r="AS93" s="4">
        <v>0</v>
      </c>
      <c r="AT93" s="20">
        <f t="shared" si="67"/>
        <v>0</v>
      </c>
      <c r="AU93" s="121">
        <f t="shared" si="68"/>
        <v>5973798</v>
      </c>
    </row>
    <row r="94" spans="1:47" ht="12.75">
      <c r="A94" s="12">
        <v>395</v>
      </c>
      <c r="B94" s="104" t="s">
        <v>133</v>
      </c>
      <c r="C94" s="5">
        <v>2377240</v>
      </c>
      <c r="D94" s="18">
        <f t="shared" si="27"/>
        <v>0.5173741375610524</v>
      </c>
      <c r="E94" s="5">
        <v>258478</v>
      </c>
      <c r="F94" s="18">
        <f t="shared" si="28"/>
        <v>0.056254241190837155</v>
      </c>
      <c r="G94" s="5">
        <v>0</v>
      </c>
      <c r="H94" s="18">
        <f t="shared" si="52"/>
        <v>0</v>
      </c>
      <c r="I94" s="5">
        <v>3316</v>
      </c>
      <c r="J94" s="18">
        <f t="shared" si="53"/>
        <v>0.000721682556305821</v>
      </c>
      <c r="K94" s="5">
        <v>0</v>
      </c>
      <c r="L94" s="18">
        <f t="shared" si="54"/>
        <v>0</v>
      </c>
      <c r="M94" s="5">
        <v>234207</v>
      </c>
      <c r="N94" s="18">
        <f t="shared" si="69"/>
        <v>0.050971986268008876</v>
      </c>
      <c r="O94" s="6">
        <f t="shared" si="55"/>
        <v>2873241</v>
      </c>
      <c r="P94" s="23">
        <f t="shared" si="56"/>
        <v>0.6253220475762044</v>
      </c>
      <c r="Q94" s="5">
        <v>184187</v>
      </c>
      <c r="R94" s="18">
        <f t="shared" si="57"/>
        <v>0.04008580970998198</v>
      </c>
      <c r="S94" s="5">
        <v>81939</v>
      </c>
      <c r="T94" s="18">
        <f t="shared" si="58"/>
        <v>0.017832915253661843</v>
      </c>
      <c r="U94" s="7">
        <f t="shared" si="59"/>
        <v>3139367</v>
      </c>
      <c r="V94" s="27">
        <f t="shared" si="36"/>
        <v>0.6832407725398482</v>
      </c>
      <c r="W94" s="5">
        <v>209062</v>
      </c>
      <c r="X94" s="18">
        <f t="shared" si="60"/>
        <v>0.04549951706465849</v>
      </c>
      <c r="Y94" s="5">
        <v>-12153</v>
      </c>
      <c r="Z94" s="18">
        <f t="shared" si="38"/>
        <v>-0.0026449360997541143</v>
      </c>
      <c r="AA94" s="5">
        <v>-6473</v>
      </c>
      <c r="AB94" s="18">
        <f t="shared" si="39"/>
        <v>-0.0014087609128370265</v>
      </c>
      <c r="AC94" s="5">
        <v>724658</v>
      </c>
      <c r="AD94" s="18">
        <f t="shared" si="26"/>
        <v>0.15771201383819772</v>
      </c>
      <c r="AE94" s="5">
        <v>269326</v>
      </c>
      <c r="AF94" s="18">
        <f t="shared" si="49"/>
        <v>0.05861516168866754</v>
      </c>
      <c r="AG94" s="5">
        <v>228926</v>
      </c>
      <c r="AH94" s="18">
        <f t="shared" si="70"/>
        <v>0.04982264803524318</v>
      </c>
      <c r="AI94" s="5">
        <v>0</v>
      </c>
      <c r="AJ94" s="18">
        <f t="shared" si="61"/>
        <v>0</v>
      </c>
      <c r="AK94" s="5">
        <v>0</v>
      </c>
      <c r="AL94" s="18">
        <f t="shared" si="62"/>
        <v>0</v>
      </c>
      <c r="AM94" s="5">
        <v>42105</v>
      </c>
      <c r="AN94" s="18">
        <f t="shared" si="63"/>
        <v>0.009163583845976054</v>
      </c>
      <c r="AO94" s="117">
        <f t="shared" si="64"/>
        <v>1455451</v>
      </c>
      <c r="AP94" s="31">
        <f t="shared" si="65"/>
        <v>0.31675922746015184</v>
      </c>
      <c r="AQ94" s="5">
        <v>0</v>
      </c>
      <c r="AR94" s="18">
        <f t="shared" si="66"/>
        <v>0</v>
      </c>
      <c r="AS94" s="5">
        <v>0</v>
      </c>
      <c r="AT94" s="18">
        <f t="shared" si="67"/>
        <v>0</v>
      </c>
      <c r="AU94" s="120">
        <f t="shared" si="68"/>
        <v>4594818</v>
      </c>
    </row>
    <row r="95" spans="1:47" ht="12.75">
      <c r="A95" s="12">
        <v>395</v>
      </c>
      <c r="B95" s="104" t="s">
        <v>134</v>
      </c>
      <c r="C95" s="5">
        <v>1794013</v>
      </c>
      <c r="D95" s="18">
        <f t="shared" si="27"/>
        <v>0.3965592435101472</v>
      </c>
      <c r="E95" s="5">
        <v>342543</v>
      </c>
      <c r="F95" s="18">
        <f t="shared" si="28"/>
        <v>0.07571773055696718</v>
      </c>
      <c r="G95" s="5">
        <v>0</v>
      </c>
      <c r="H95" s="18">
        <f t="shared" si="52"/>
        <v>0</v>
      </c>
      <c r="I95" s="5">
        <v>0</v>
      </c>
      <c r="J95" s="18">
        <f t="shared" si="53"/>
        <v>0</v>
      </c>
      <c r="K95" s="5">
        <v>0</v>
      </c>
      <c r="L95" s="18">
        <f t="shared" si="54"/>
        <v>0</v>
      </c>
      <c r="M95" s="5">
        <v>205604</v>
      </c>
      <c r="N95" s="18">
        <f t="shared" si="69"/>
        <v>0.045447924124663704</v>
      </c>
      <c r="O95" s="6">
        <f t="shared" si="55"/>
        <v>2342160</v>
      </c>
      <c r="P95" s="23">
        <f t="shared" si="56"/>
        <v>0.5177248981917781</v>
      </c>
      <c r="Q95" s="5">
        <v>205818</v>
      </c>
      <c r="R95" s="18">
        <f t="shared" si="57"/>
        <v>0.04549522795028324</v>
      </c>
      <c r="S95" s="5">
        <v>208431</v>
      </c>
      <c r="T95" s="18">
        <f t="shared" si="58"/>
        <v>0.04607282092385256</v>
      </c>
      <c r="U95" s="7">
        <f t="shared" si="59"/>
        <v>2756409</v>
      </c>
      <c r="V95" s="27">
        <f t="shared" si="36"/>
        <v>0.6092929470659139</v>
      </c>
      <c r="W95" s="5">
        <v>193635</v>
      </c>
      <c r="X95" s="18">
        <f t="shared" si="60"/>
        <v>0.04280222557868162</v>
      </c>
      <c r="Y95" s="5">
        <v>193064</v>
      </c>
      <c r="Z95" s="18">
        <f t="shared" si="38"/>
        <v>0.04267600836172484</v>
      </c>
      <c r="AA95" s="5">
        <v>130748</v>
      </c>
      <c r="AB95" s="18">
        <f t="shared" si="39"/>
        <v>0.028901311178048728</v>
      </c>
      <c r="AC95" s="5">
        <v>567414</v>
      </c>
      <c r="AD95" s="18">
        <f t="shared" si="26"/>
        <v>0.12542454630878744</v>
      </c>
      <c r="AE95" s="5">
        <v>275842</v>
      </c>
      <c r="AF95" s="18">
        <f t="shared" si="49"/>
        <v>0.0609737470399189</v>
      </c>
      <c r="AG95" s="5">
        <v>253853</v>
      </c>
      <c r="AH95" s="18">
        <f t="shared" si="70"/>
        <v>0.05611316843455505</v>
      </c>
      <c r="AI95" s="5">
        <v>0</v>
      </c>
      <c r="AJ95" s="18">
        <f t="shared" si="61"/>
        <v>0</v>
      </c>
      <c r="AK95" s="5">
        <v>0</v>
      </c>
      <c r="AL95" s="18">
        <f t="shared" si="62"/>
        <v>0</v>
      </c>
      <c r="AM95" s="5">
        <v>152982</v>
      </c>
      <c r="AN95" s="18">
        <f t="shared" si="63"/>
        <v>0.03381604603236952</v>
      </c>
      <c r="AO95" s="117">
        <f t="shared" si="64"/>
        <v>1767538</v>
      </c>
      <c r="AP95" s="31">
        <f t="shared" si="65"/>
        <v>0.3907070529340861</v>
      </c>
      <c r="AQ95" s="5">
        <v>0</v>
      </c>
      <c r="AR95" s="18">
        <f t="shared" si="66"/>
        <v>0</v>
      </c>
      <c r="AS95" s="5">
        <v>0</v>
      </c>
      <c r="AT95" s="18">
        <f t="shared" si="67"/>
        <v>0</v>
      </c>
      <c r="AU95" s="120">
        <f t="shared" si="68"/>
        <v>4523947</v>
      </c>
    </row>
    <row r="96" spans="1:47" ht="12.75">
      <c r="A96" s="12">
        <v>395</v>
      </c>
      <c r="B96" s="104" t="s">
        <v>135</v>
      </c>
      <c r="C96" s="5">
        <v>1750737</v>
      </c>
      <c r="D96" s="18">
        <f t="shared" si="27"/>
        <v>0.47611053624191463</v>
      </c>
      <c r="E96" s="5">
        <v>245213</v>
      </c>
      <c r="F96" s="18">
        <f t="shared" si="28"/>
        <v>0.06668534047289149</v>
      </c>
      <c r="G96" s="5">
        <v>0</v>
      </c>
      <c r="H96" s="18">
        <f t="shared" si="52"/>
        <v>0</v>
      </c>
      <c r="I96" s="5">
        <v>4094</v>
      </c>
      <c r="J96" s="18">
        <f t="shared" si="53"/>
        <v>0.0011133577089959248</v>
      </c>
      <c r="K96" s="5">
        <v>0</v>
      </c>
      <c r="L96" s="18">
        <f t="shared" si="54"/>
        <v>0</v>
      </c>
      <c r="M96" s="5">
        <v>14277</v>
      </c>
      <c r="N96" s="18">
        <f>M96/$AU96</f>
        <v>0.003882610652499956</v>
      </c>
      <c r="O96" s="6">
        <f t="shared" si="55"/>
        <v>2014321</v>
      </c>
      <c r="P96" s="23">
        <f t="shared" si="56"/>
        <v>0.547791845076302</v>
      </c>
      <c r="Q96" s="5">
        <v>117757</v>
      </c>
      <c r="R96" s="18">
        <f t="shared" si="57"/>
        <v>0.032023855334204473</v>
      </c>
      <c r="S96" s="5">
        <v>163825</v>
      </c>
      <c r="T96" s="18">
        <f t="shared" si="58"/>
        <v>0.04455198502106922</v>
      </c>
      <c r="U96" s="7">
        <f t="shared" si="59"/>
        <v>2295903</v>
      </c>
      <c r="V96" s="27">
        <f t="shared" si="36"/>
        <v>0.6243676854315757</v>
      </c>
      <c r="W96" s="5">
        <v>157315</v>
      </c>
      <c r="X96" s="18">
        <f t="shared" si="60"/>
        <v>0.042781599411503154</v>
      </c>
      <c r="Y96" s="5">
        <v>139945</v>
      </c>
      <c r="Z96" s="18">
        <f t="shared" si="38"/>
        <v>0.038057851632983565</v>
      </c>
      <c r="AA96" s="5">
        <v>100004</v>
      </c>
      <c r="AB96" s="18">
        <f t="shared" si="39"/>
        <v>0.02719595122873192</v>
      </c>
      <c r="AC96" s="5">
        <v>406907</v>
      </c>
      <c r="AD96" s="18">
        <f t="shared" si="26"/>
        <v>0.11065780295417801</v>
      </c>
      <c r="AE96" s="5">
        <v>199136</v>
      </c>
      <c r="AF96" s="18">
        <f t="shared" si="49"/>
        <v>0.05415476324831766</v>
      </c>
      <c r="AG96" s="5">
        <v>226536</v>
      </c>
      <c r="AH96" s="18">
        <f t="shared" si="70"/>
        <v>0.06160615582928696</v>
      </c>
      <c r="AI96" s="5">
        <v>0</v>
      </c>
      <c r="AJ96" s="18">
        <f t="shared" si="61"/>
        <v>0</v>
      </c>
      <c r="AK96" s="5">
        <v>0</v>
      </c>
      <c r="AL96" s="18">
        <f t="shared" si="62"/>
        <v>0</v>
      </c>
      <c r="AM96" s="5">
        <v>151419</v>
      </c>
      <c r="AN96" s="18">
        <f t="shared" si="63"/>
        <v>0.041178190263423044</v>
      </c>
      <c r="AO96" s="117">
        <f t="shared" si="64"/>
        <v>1381262</v>
      </c>
      <c r="AP96" s="31">
        <f t="shared" si="65"/>
        <v>0.37563231456842433</v>
      </c>
      <c r="AQ96" s="5">
        <v>0</v>
      </c>
      <c r="AR96" s="18">
        <f t="shared" si="66"/>
        <v>0</v>
      </c>
      <c r="AS96" s="5">
        <v>0</v>
      </c>
      <c r="AT96" s="18">
        <f t="shared" si="67"/>
        <v>0</v>
      </c>
      <c r="AU96" s="120">
        <f t="shared" si="68"/>
        <v>3677165</v>
      </c>
    </row>
    <row r="97" spans="1:47" ht="12.75">
      <c r="A97" s="12">
        <v>395</v>
      </c>
      <c r="B97" s="104" t="s">
        <v>136</v>
      </c>
      <c r="C97" s="5">
        <v>666451</v>
      </c>
      <c r="D97" s="18">
        <f t="shared" si="27"/>
        <v>0.3324177249284239</v>
      </c>
      <c r="E97" s="5">
        <v>81689</v>
      </c>
      <c r="F97" s="18">
        <f t="shared" si="28"/>
        <v>0.04074548846303482</v>
      </c>
      <c r="G97" s="5">
        <v>0</v>
      </c>
      <c r="H97" s="18">
        <f t="shared" si="52"/>
        <v>0</v>
      </c>
      <c r="I97" s="5">
        <v>460</v>
      </c>
      <c r="J97" s="18">
        <f t="shared" si="53"/>
        <v>0.00022944245483475154</v>
      </c>
      <c r="K97" s="5">
        <v>0</v>
      </c>
      <c r="L97" s="18">
        <f t="shared" si="54"/>
        <v>0</v>
      </c>
      <c r="M97" s="5">
        <v>50178</v>
      </c>
      <c r="N97" s="18">
        <f t="shared" si="69"/>
        <v>0.02502818151890905</v>
      </c>
      <c r="O97" s="6">
        <f t="shared" si="55"/>
        <v>798778</v>
      </c>
      <c r="P97" s="23">
        <f t="shared" si="56"/>
        <v>0.39842083736520256</v>
      </c>
      <c r="Q97" s="5">
        <v>55561</v>
      </c>
      <c r="R97" s="18">
        <f t="shared" si="57"/>
        <v>0.027713157028420938</v>
      </c>
      <c r="S97" s="5">
        <v>86412</v>
      </c>
      <c r="T97" s="18">
        <f t="shared" si="58"/>
        <v>0.04310126392865337</v>
      </c>
      <c r="U97" s="7">
        <f t="shared" si="59"/>
        <v>940751</v>
      </c>
      <c r="V97" s="27">
        <f t="shared" si="36"/>
        <v>0.46923525832227686</v>
      </c>
      <c r="W97" s="5">
        <v>192105</v>
      </c>
      <c r="X97" s="18">
        <f t="shared" si="60"/>
        <v>0.09581965823049989</v>
      </c>
      <c r="Y97" s="5">
        <v>86261</v>
      </c>
      <c r="Z97" s="18">
        <f t="shared" si="38"/>
        <v>0.04302594694891414</v>
      </c>
      <c r="AA97" s="5">
        <v>63402</v>
      </c>
      <c r="AB97" s="18">
        <f t="shared" si="39"/>
        <v>0.03162415330746286</v>
      </c>
      <c r="AC97" s="5">
        <v>465029</v>
      </c>
      <c r="AD97" s="18">
        <f t="shared" si="26"/>
        <v>0.23195085941162974</v>
      </c>
      <c r="AE97" s="5">
        <v>55590</v>
      </c>
      <c r="AF97" s="18">
        <f t="shared" si="49"/>
        <v>0.027727621878834433</v>
      </c>
      <c r="AG97" s="5">
        <v>104479</v>
      </c>
      <c r="AH97" s="18">
        <f t="shared" si="70"/>
        <v>0.05211286573626089</v>
      </c>
      <c r="AI97" s="5">
        <v>0</v>
      </c>
      <c r="AJ97" s="18">
        <f t="shared" si="61"/>
        <v>0</v>
      </c>
      <c r="AK97" s="5">
        <v>0</v>
      </c>
      <c r="AL97" s="18">
        <f t="shared" si="62"/>
        <v>0</v>
      </c>
      <c r="AM97" s="5">
        <v>97243</v>
      </c>
      <c r="AN97" s="18">
        <f t="shared" si="63"/>
        <v>0.048503636164121185</v>
      </c>
      <c r="AO97" s="117">
        <f t="shared" si="64"/>
        <v>1064109</v>
      </c>
      <c r="AP97" s="31">
        <f t="shared" si="65"/>
        <v>0.5307647416777231</v>
      </c>
      <c r="AQ97" s="5">
        <v>0</v>
      </c>
      <c r="AR97" s="18">
        <f t="shared" si="66"/>
        <v>0</v>
      </c>
      <c r="AS97" s="5">
        <v>0</v>
      </c>
      <c r="AT97" s="18">
        <f t="shared" si="67"/>
        <v>0</v>
      </c>
      <c r="AU97" s="120">
        <f t="shared" si="68"/>
        <v>2004860</v>
      </c>
    </row>
    <row r="98" spans="1:47" ht="12.75">
      <c r="A98" s="13">
        <v>395</v>
      </c>
      <c r="B98" s="128" t="s">
        <v>137</v>
      </c>
      <c r="C98" s="8">
        <v>2735233</v>
      </c>
      <c r="D98" s="19">
        <f t="shared" si="27"/>
        <v>0.4272189478501472</v>
      </c>
      <c r="E98" s="8">
        <v>539653</v>
      </c>
      <c r="F98" s="19">
        <f t="shared" si="28"/>
        <v>0.08428897533196458</v>
      </c>
      <c r="G98" s="8">
        <v>0</v>
      </c>
      <c r="H98" s="19">
        <f t="shared" si="52"/>
        <v>0</v>
      </c>
      <c r="I98" s="8">
        <v>19352</v>
      </c>
      <c r="J98" s="19">
        <f t="shared" si="53"/>
        <v>0.003022609437220174</v>
      </c>
      <c r="K98" s="8">
        <v>0</v>
      </c>
      <c r="L98" s="19">
        <f t="shared" si="54"/>
        <v>0</v>
      </c>
      <c r="M98" s="8">
        <v>148728</v>
      </c>
      <c r="N98" s="19">
        <f t="shared" si="69"/>
        <v>0.023229984310607795</v>
      </c>
      <c r="O98" s="80">
        <f t="shared" si="55"/>
        <v>3442966</v>
      </c>
      <c r="P98" s="24">
        <f t="shared" si="56"/>
        <v>0.5377605169299398</v>
      </c>
      <c r="Q98" s="8">
        <v>305011</v>
      </c>
      <c r="R98" s="19">
        <f t="shared" si="57"/>
        <v>0.047639992096732246</v>
      </c>
      <c r="S98" s="8">
        <v>243907</v>
      </c>
      <c r="T98" s="19">
        <f t="shared" si="58"/>
        <v>0.03809609342724581</v>
      </c>
      <c r="U98" s="83">
        <f t="shared" si="59"/>
        <v>3991884</v>
      </c>
      <c r="V98" s="28">
        <f t="shared" si="36"/>
        <v>0.6234966024539178</v>
      </c>
      <c r="W98" s="8">
        <v>302330</v>
      </c>
      <c r="X98" s="19">
        <f t="shared" si="60"/>
        <v>0.04722124385876267</v>
      </c>
      <c r="Y98" s="8">
        <v>269276</v>
      </c>
      <c r="Z98" s="19">
        <f t="shared" si="38"/>
        <v>0.04205850448619779</v>
      </c>
      <c r="AA98" s="8">
        <v>192489</v>
      </c>
      <c r="AB98" s="19">
        <f t="shared" si="39"/>
        <v>0.03006506138699225</v>
      </c>
      <c r="AC98" s="8">
        <v>917264</v>
      </c>
      <c r="AD98" s="19">
        <f t="shared" si="26"/>
        <v>0.14326843855014085</v>
      </c>
      <c r="AE98" s="8">
        <v>355122</v>
      </c>
      <c r="AF98" s="19">
        <f t="shared" si="49"/>
        <v>0.05546688241858736</v>
      </c>
      <c r="AG98" s="8">
        <v>144963</v>
      </c>
      <c r="AH98" s="19">
        <f t="shared" si="70"/>
        <v>0.02264192496112795</v>
      </c>
      <c r="AI98" s="8">
        <v>0</v>
      </c>
      <c r="AJ98" s="19">
        <f t="shared" si="61"/>
        <v>0</v>
      </c>
      <c r="AK98" s="8">
        <v>0</v>
      </c>
      <c r="AL98" s="19">
        <f t="shared" si="62"/>
        <v>0</v>
      </c>
      <c r="AM98" s="8">
        <v>229087</v>
      </c>
      <c r="AN98" s="19">
        <f t="shared" si="63"/>
        <v>0.03578134188427336</v>
      </c>
      <c r="AO98" s="118">
        <f t="shared" si="64"/>
        <v>2410531</v>
      </c>
      <c r="AP98" s="32">
        <f t="shared" si="65"/>
        <v>0.3765033975460822</v>
      </c>
      <c r="AQ98" s="8">
        <v>0</v>
      </c>
      <c r="AR98" s="19">
        <f t="shared" si="66"/>
        <v>0</v>
      </c>
      <c r="AS98" s="8">
        <v>0</v>
      </c>
      <c r="AT98" s="19">
        <f t="shared" si="67"/>
        <v>0</v>
      </c>
      <c r="AU98" s="122">
        <f t="shared" si="68"/>
        <v>6402415</v>
      </c>
    </row>
    <row r="99" spans="1:47" ht="12.75">
      <c r="A99" s="14">
        <v>395</v>
      </c>
      <c r="B99" s="105" t="s">
        <v>138</v>
      </c>
      <c r="C99" s="4">
        <v>1526510</v>
      </c>
      <c r="D99" s="20">
        <f t="shared" si="27"/>
        <v>0.4187469002234034</v>
      </c>
      <c r="E99" s="4">
        <v>147107</v>
      </c>
      <c r="F99" s="20">
        <f t="shared" si="28"/>
        <v>0.04035387927439991</v>
      </c>
      <c r="G99" s="4">
        <v>0</v>
      </c>
      <c r="H99" s="20">
        <f t="shared" si="52"/>
        <v>0</v>
      </c>
      <c r="I99" s="4">
        <v>4892</v>
      </c>
      <c r="J99" s="20">
        <f t="shared" si="53"/>
        <v>0.0013419563814799046</v>
      </c>
      <c r="K99" s="4">
        <v>0</v>
      </c>
      <c r="L99" s="20">
        <f t="shared" si="54"/>
        <v>0</v>
      </c>
      <c r="M99" s="4">
        <v>149568</v>
      </c>
      <c r="N99" s="20">
        <f t="shared" si="69"/>
        <v>0.041028972212834504</v>
      </c>
      <c r="O99" s="6">
        <f t="shared" si="55"/>
        <v>1828077</v>
      </c>
      <c r="P99" s="25">
        <f t="shared" si="56"/>
        <v>0.5014717080921177</v>
      </c>
      <c r="Q99" s="4">
        <v>169848</v>
      </c>
      <c r="R99" s="20">
        <f t="shared" si="57"/>
        <v>0.046592111095993226</v>
      </c>
      <c r="S99" s="4">
        <v>113833</v>
      </c>
      <c r="T99" s="20">
        <f t="shared" si="58"/>
        <v>0.03122627162162755</v>
      </c>
      <c r="U99" s="7">
        <f t="shared" si="59"/>
        <v>2111758</v>
      </c>
      <c r="V99" s="29">
        <f t="shared" si="36"/>
        <v>0.5792900908097385</v>
      </c>
      <c r="W99" s="4">
        <v>141201</v>
      </c>
      <c r="X99" s="20">
        <f t="shared" si="60"/>
        <v>0.038733765948762065</v>
      </c>
      <c r="Y99" s="4">
        <v>164991</v>
      </c>
      <c r="Z99" s="20">
        <f t="shared" si="38"/>
        <v>0.045259755792467486</v>
      </c>
      <c r="AA99" s="4">
        <v>105970</v>
      </c>
      <c r="AB99" s="20">
        <f t="shared" si="39"/>
        <v>0.029069320880095156</v>
      </c>
      <c r="AC99" s="4">
        <v>624859</v>
      </c>
      <c r="AD99" s="20">
        <f t="shared" si="26"/>
        <v>0.17140914198183804</v>
      </c>
      <c r="AE99" s="4">
        <v>144733</v>
      </c>
      <c r="AF99" s="20">
        <f t="shared" si="49"/>
        <v>0.039702651872594245</v>
      </c>
      <c r="AG99" s="4">
        <v>215836</v>
      </c>
      <c r="AH99" s="20">
        <f t="shared" si="70"/>
        <v>0.05920737889474585</v>
      </c>
      <c r="AI99" s="4">
        <v>0</v>
      </c>
      <c r="AJ99" s="20">
        <f t="shared" si="61"/>
        <v>0</v>
      </c>
      <c r="AK99" s="4">
        <v>0</v>
      </c>
      <c r="AL99" s="20">
        <f t="shared" si="62"/>
        <v>0</v>
      </c>
      <c r="AM99" s="4">
        <v>136076</v>
      </c>
      <c r="AN99" s="20">
        <f t="shared" si="63"/>
        <v>0.03732789381975869</v>
      </c>
      <c r="AO99" s="119">
        <f t="shared" si="64"/>
        <v>1533666</v>
      </c>
      <c r="AP99" s="33">
        <f t="shared" si="65"/>
        <v>0.4207099091902615</v>
      </c>
      <c r="AQ99" s="4">
        <v>0</v>
      </c>
      <c r="AR99" s="20">
        <f t="shared" si="66"/>
        <v>0</v>
      </c>
      <c r="AS99" s="4">
        <v>0</v>
      </c>
      <c r="AT99" s="20">
        <f t="shared" si="67"/>
        <v>0</v>
      </c>
      <c r="AU99" s="121">
        <f t="shared" si="68"/>
        <v>3645424</v>
      </c>
    </row>
    <row r="100" spans="1:47" ht="12.75">
      <c r="A100" s="12">
        <v>396</v>
      </c>
      <c r="B100" s="104" t="s">
        <v>139</v>
      </c>
      <c r="C100" s="5">
        <v>36140673</v>
      </c>
      <c r="D100" s="18">
        <f t="shared" si="27"/>
        <v>0.15476377804697591</v>
      </c>
      <c r="E100" s="5">
        <v>6136382</v>
      </c>
      <c r="F100" s="18">
        <f t="shared" si="28"/>
        <v>0.026277586525836363</v>
      </c>
      <c r="G100" s="5">
        <v>2100586</v>
      </c>
      <c r="H100" s="18">
        <f>G100/$AU100</f>
        <v>0.008995256548559151</v>
      </c>
      <c r="I100" s="5">
        <v>2862029</v>
      </c>
      <c r="J100" s="18">
        <f t="shared" si="53"/>
        <v>0.012255953864500763</v>
      </c>
      <c r="K100" s="5">
        <v>0</v>
      </c>
      <c r="L100" s="18">
        <f t="shared" si="54"/>
        <v>0</v>
      </c>
      <c r="M100" s="5">
        <v>4775363</v>
      </c>
      <c r="N100" s="18">
        <f t="shared" si="69"/>
        <v>0.020449348561542863</v>
      </c>
      <c r="O100" s="6">
        <f>C100+E100+G100+I100+K100+M100</f>
        <v>52015033</v>
      </c>
      <c r="P100" s="23">
        <f t="shared" si="56"/>
        <v>0.22274192354741504</v>
      </c>
      <c r="Q100" s="5">
        <v>6163084</v>
      </c>
      <c r="R100" s="18">
        <f t="shared" si="57"/>
        <v>0.02639193144690107</v>
      </c>
      <c r="S100" s="5">
        <v>7985534</v>
      </c>
      <c r="T100" s="18">
        <f t="shared" si="58"/>
        <v>0.034196137176598224</v>
      </c>
      <c r="U100" s="7">
        <f t="shared" si="59"/>
        <v>66163651</v>
      </c>
      <c r="V100" s="27">
        <f t="shared" si="36"/>
        <v>0.2833299921709143</v>
      </c>
      <c r="W100" s="5">
        <v>6110235</v>
      </c>
      <c r="X100" s="18">
        <f t="shared" si="60"/>
        <v>0.02616561825937397</v>
      </c>
      <c r="Y100" s="5">
        <v>2593008</v>
      </c>
      <c r="Z100" s="18">
        <f t="shared" si="38"/>
        <v>0.01110393585050375</v>
      </c>
      <c r="AA100" s="5">
        <v>10056342</v>
      </c>
      <c r="AB100" s="18">
        <f t="shared" si="39"/>
        <v>0.043063876570657154</v>
      </c>
      <c r="AC100" s="5">
        <v>59239297</v>
      </c>
      <c r="AD100" s="18">
        <f t="shared" si="26"/>
        <v>0.2536781042391459</v>
      </c>
      <c r="AE100" s="5">
        <v>10318920</v>
      </c>
      <c r="AF100" s="18">
        <f t="shared" si="49"/>
        <v>0.04418830397996464</v>
      </c>
      <c r="AG100" s="5">
        <v>4013685</v>
      </c>
      <c r="AH100" s="18">
        <f t="shared" si="70"/>
        <v>0.017187644914373246</v>
      </c>
      <c r="AI100" s="5">
        <v>0</v>
      </c>
      <c r="AJ100" s="18">
        <f t="shared" si="61"/>
        <v>0</v>
      </c>
      <c r="AK100" s="5">
        <v>144473</v>
      </c>
      <c r="AL100" s="18">
        <f t="shared" si="62"/>
        <v>0.0006186710276751279</v>
      </c>
      <c r="AM100" s="5">
        <v>2741105</v>
      </c>
      <c r="AN100" s="18">
        <f t="shared" si="63"/>
        <v>0.011738125790392887</v>
      </c>
      <c r="AO100" s="117">
        <f t="shared" si="64"/>
        <v>95217065</v>
      </c>
      <c r="AP100" s="31">
        <f t="shared" si="65"/>
        <v>0.4077442806320867</v>
      </c>
      <c r="AQ100" s="5">
        <v>72140806</v>
      </c>
      <c r="AR100" s="18">
        <f t="shared" si="66"/>
        <v>0.308925727196999</v>
      </c>
      <c r="AS100" s="5">
        <v>0</v>
      </c>
      <c r="AT100" s="18">
        <f t="shared" si="67"/>
        <v>0</v>
      </c>
      <c r="AU100" s="120">
        <f t="shared" si="68"/>
        <v>233521522</v>
      </c>
    </row>
    <row r="101" spans="1:47" ht="12.75">
      <c r="A101" s="12">
        <v>397</v>
      </c>
      <c r="B101" s="104" t="s">
        <v>140</v>
      </c>
      <c r="C101" s="5">
        <v>1217317</v>
      </c>
      <c r="D101" s="18">
        <f t="shared" si="27"/>
        <v>0.3774968152155172</v>
      </c>
      <c r="E101" s="5">
        <v>73588</v>
      </c>
      <c r="F101" s="18">
        <f t="shared" si="28"/>
        <v>0.0228200506836588</v>
      </c>
      <c r="G101" s="5">
        <v>0</v>
      </c>
      <c r="H101" s="18">
        <f t="shared" si="52"/>
        <v>0</v>
      </c>
      <c r="I101" s="5">
        <v>89977</v>
      </c>
      <c r="J101" s="18">
        <f t="shared" si="53"/>
        <v>0.02790237131548035</v>
      </c>
      <c r="K101" s="5">
        <v>0</v>
      </c>
      <c r="L101" s="18">
        <f t="shared" si="54"/>
        <v>0</v>
      </c>
      <c r="M101" s="5">
        <v>535775</v>
      </c>
      <c r="N101" s="18">
        <f t="shared" si="69"/>
        <v>0.16614682631729757</v>
      </c>
      <c r="O101" s="6">
        <f t="shared" si="55"/>
        <v>1916657</v>
      </c>
      <c r="P101" s="23">
        <f t="shared" si="56"/>
        <v>0.5943660635319539</v>
      </c>
      <c r="Q101" s="5">
        <v>65046</v>
      </c>
      <c r="R101" s="18">
        <f t="shared" si="57"/>
        <v>0.02017112867273564</v>
      </c>
      <c r="S101" s="5">
        <v>200014</v>
      </c>
      <c r="T101" s="18">
        <f t="shared" si="58"/>
        <v>0.06202546090994906</v>
      </c>
      <c r="U101" s="7">
        <f t="shared" si="59"/>
        <v>2181717</v>
      </c>
      <c r="V101" s="27">
        <f t="shared" si="36"/>
        <v>0.6765626531146386</v>
      </c>
      <c r="W101" s="5">
        <v>418332</v>
      </c>
      <c r="X101" s="18">
        <f t="shared" si="60"/>
        <v>0.12972709467027713</v>
      </c>
      <c r="Y101" s="5">
        <v>84989</v>
      </c>
      <c r="Z101" s="18">
        <f t="shared" si="38"/>
        <v>0.02635556459685652</v>
      </c>
      <c r="AA101" s="5">
        <v>7822</v>
      </c>
      <c r="AB101" s="18">
        <f t="shared" si="39"/>
        <v>0.0024256459809694395</v>
      </c>
      <c r="AC101" s="5">
        <v>331429</v>
      </c>
      <c r="AD101" s="18">
        <f t="shared" si="26"/>
        <v>0.1027779879604603</v>
      </c>
      <c r="AE101" s="5">
        <v>18125</v>
      </c>
      <c r="AF101" s="18">
        <f t="shared" si="49"/>
        <v>0.0056206639484877394</v>
      </c>
      <c r="AG101" s="5">
        <v>182294</v>
      </c>
      <c r="AH101" s="18">
        <f t="shared" si="70"/>
        <v>0.05653038972831029</v>
      </c>
      <c r="AI101" s="5">
        <v>0</v>
      </c>
      <c r="AJ101" s="18">
        <f t="shared" si="61"/>
        <v>0</v>
      </c>
      <c r="AK101" s="5">
        <v>0</v>
      </c>
      <c r="AL101" s="18">
        <f t="shared" si="62"/>
        <v>0</v>
      </c>
      <c r="AM101" s="5">
        <v>0</v>
      </c>
      <c r="AN101" s="18">
        <f t="shared" si="63"/>
        <v>0</v>
      </c>
      <c r="AO101" s="117">
        <f t="shared" si="64"/>
        <v>1042991</v>
      </c>
      <c r="AP101" s="31">
        <f t="shared" si="65"/>
        <v>0.3234373468853614</v>
      </c>
      <c r="AQ101" s="5">
        <v>0</v>
      </c>
      <c r="AR101" s="18">
        <f t="shared" si="66"/>
        <v>0</v>
      </c>
      <c r="AS101" s="5">
        <v>0</v>
      </c>
      <c r="AT101" s="18">
        <f t="shared" si="67"/>
        <v>0</v>
      </c>
      <c r="AU101" s="120">
        <f t="shared" si="68"/>
        <v>3224708</v>
      </c>
    </row>
    <row r="102" spans="1:47" ht="12.75">
      <c r="A102" s="12">
        <v>398</v>
      </c>
      <c r="B102" s="104" t="s">
        <v>141</v>
      </c>
      <c r="C102" s="5">
        <v>400517</v>
      </c>
      <c r="D102" s="18">
        <f t="shared" si="27"/>
        <v>0.3737103806832125</v>
      </c>
      <c r="E102" s="5">
        <v>65858</v>
      </c>
      <c r="F102" s="18">
        <f t="shared" si="28"/>
        <v>0.06145012134574814</v>
      </c>
      <c r="G102" s="5">
        <v>0</v>
      </c>
      <c r="H102" s="18">
        <f t="shared" si="52"/>
        <v>0</v>
      </c>
      <c r="I102" s="5">
        <v>0</v>
      </c>
      <c r="J102" s="18">
        <f t="shared" si="53"/>
        <v>0</v>
      </c>
      <c r="K102" s="5">
        <v>0</v>
      </c>
      <c r="L102" s="18">
        <f t="shared" si="54"/>
        <v>0</v>
      </c>
      <c r="M102" s="5">
        <v>0</v>
      </c>
      <c r="N102" s="18">
        <f t="shared" si="69"/>
        <v>0</v>
      </c>
      <c r="O102" s="6">
        <f t="shared" si="55"/>
        <v>466375</v>
      </c>
      <c r="P102" s="23">
        <f t="shared" si="56"/>
        <v>0.4351605020289606</v>
      </c>
      <c r="Q102" s="5">
        <v>58531</v>
      </c>
      <c r="R102" s="18">
        <f t="shared" si="57"/>
        <v>0.05461351775772092</v>
      </c>
      <c r="S102" s="5">
        <v>1620</v>
      </c>
      <c r="T102" s="18">
        <f t="shared" si="58"/>
        <v>0.0015115733332338058</v>
      </c>
      <c r="U102" s="7">
        <f t="shared" si="59"/>
        <v>526526</v>
      </c>
      <c r="V102" s="27">
        <f t="shared" si="36"/>
        <v>0.4912855931199154</v>
      </c>
      <c r="W102" s="5">
        <v>105206</v>
      </c>
      <c r="X102" s="18">
        <f t="shared" si="60"/>
        <v>0.09816455808407147</v>
      </c>
      <c r="Y102" s="5">
        <v>4632</v>
      </c>
      <c r="Z102" s="18">
        <f t="shared" si="38"/>
        <v>0.004321980049098141</v>
      </c>
      <c r="AA102" s="5">
        <v>68821</v>
      </c>
      <c r="AB102" s="18">
        <f t="shared" si="39"/>
        <v>0.06421480763363195</v>
      </c>
      <c r="AC102" s="5">
        <v>81506</v>
      </c>
      <c r="AD102" s="18">
        <f t="shared" si="26"/>
        <v>0.07605080006083616</v>
      </c>
      <c r="AE102" s="5">
        <v>105844</v>
      </c>
      <c r="AF102" s="18">
        <f t="shared" si="49"/>
        <v>0.09875985671777712</v>
      </c>
      <c r="AG102" s="5">
        <v>91553</v>
      </c>
      <c r="AH102" s="18">
        <f t="shared" si="70"/>
        <v>0.08542535393676212</v>
      </c>
      <c r="AI102" s="5">
        <v>0</v>
      </c>
      <c r="AJ102" s="18">
        <f t="shared" si="61"/>
        <v>0</v>
      </c>
      <c r="AK102" s="5">
        <v>0</v>
      </c>
      <c r="AL102" s="18">
        <f t="shared" si="62"/>
        <v>0</v>
      </c>
      <c r="AM102" s="5">
        <v>1101</v>
      </c>
      <c r="AN102" s="18">
        <f t="shared" si="63"/>
        <v>0.0010273100246237163</v>
      </c>
      <c r="AO102" s="117">
        <f t="shared" si="64"/>
        <v>458663</v>
      </c>
      <c r="AP102" s="31">
        <f t="shared" si="65"/>
        <v>0.4279646665068007</v>
      </c>
      <c r="AQ102" s="5">
        <v>86542</v>
      </c>
      <c r="AR102" s="18">
        <f t="shared" si="66"/>
        <v>0.08074974037328397</v>
      </c>
      <c r="AS102" s="5">
        <v>0</v>
      </c>
      <c r="AT102" s="18">
        <f t="shared" si="67"/>
        <v>0</v>
      </c>
      <c r="AU102" s="120">
        <f t="shared" si="68"/>
        <v>1071731</v>
      </c>
    </row>
    <row r="103" spans="1:47" ht="12.75">
      <c r="A103" s="12">
        <v>398</v>
      </c>
      <c r="B103" s="104" t="s">
        <v>142</v>
      </c>
      <c r="C103" s="5">
        <v>1801800</v>
      </c>
      <c r="D103" s="18">
        <f t="shared" si="27"/>
        <v>0.40016950236663684</v>
      </c>
      <c r="E103" s="5">
        <v>358075</v>
      </c>
      <c r="F103" s="18">
        <f t="shared" si="28"/>
        <v>0.0795264150071781</v>
      </c>
      <c r="G103" s="5">
        <v>0</v>
      </c>
      <c r="H103" s="18">
        <f t="shared" si="52"/>
        <v>0</v>
      </c>
      <c r="I103" s="5">
        <v>112780</v>
      </c>
      <c r="J103" s="18">
        <f t="shared" si="53"/>
        <v>0.025047794692479353</v>
      </c>
      <c r="K103" s="5">
        <v>0</v>
      </c>
      <c r="L103" s="18">
        <f t="shared" si="54"/>
        <v>0</v>
      </c>
      <c r="M103" s="5">
        <v>90000</v>
      </c>
      <c r="N103" s="18">
        <f t="shared" si="69"/>
        <v>0.01998848663170014</v>
      </c>
      <c r="O103" s="6">
        <f t="shared" si="55"/>
        <v>2362655</v>
      </c>
      <c r="P103" s="23">
        <f t="shared" si="56"/>
        <v>0.5247321986979944</v>
      </c>
      <c r="Q103" s="5">
        <v>207574</v>
      </c>
      <c r="R103" s="18">
        <f t="shared" si="57"/>
        <v>0.046101001378761386</v>
      </c>
      <c r="S103" s="5">
        <v>291819</v>
      </c>
      <c r="T103" s="18">
        <f t="shared" si="58"/>
        <v>0.06481133533751227</v>
      </c>
      <c r="U103" s="7">
        <f t="shared" si="59"/>
        <v>2862048</v>
      </c>
      <c r="V103" s="27">
        <f t="shared" si="36"/>
        <v>0.635644535414268</v>
      </c>
      <c r="W103" s="5">
        <v>402836</v>
      </c>
      <c r="X103" s="18">
        <f t="shared" si="60"/>
        <v>0.0894675777863062</v>
      </c>
      <c r="Y103" s="5">
        <v>18874</v>
      </c>
      <c r="Z103" s="18">
        <f t="shared" si="38"/>
        <v>0.004191807740963427</v>
      </c>
      <c r="AA103" s="5">
        <v>77045</v>
      </c>
      <c r="AB103" s="18">
        <f t="shared" si="39"/>
        <v>0.01711125502821486</v>
      </c>
      <c r="AC103" s="5">
        <v>253474</v>
      </c>
      <c r="AD103" s="18">
        <f t="shared" si="26"/>
        <v>0.05629512956092846</v>
      </c>
      <c r="AE103" s="5">
        <v>47638</v>
      </c>
      <c r="AF103" s="18">
        <f t="shared" si="49"/>
        <v>0.010580128068454792</v>
      </c>
      <c r="AG103" s="5">
        <v>225533</v>
      </c>
      <c r="AH103" s="18">
        <f t="shared" si="70"/>
        <v>0.050089592838969195</v>
      </c>
      <c r="AI103" s="5">
        <v>0</v>
      </c>
      <c r="AJ103" s="18">
        <f t="shared" si="61"/>
        <v>0</v>
      </c>
      <c r="AK103" s="5">
        <v>70901</v>
      </c>
      <c r="AL103" s="18">
        <f t="shared" si="62"/>
        <v>0.015746707674157465</v>
      </c>
      <c r="AM103" s="5">
        <v>268147</v>
      </c>
      <c r="AN103" s="18">
        <f t="shared" si="63"/>
        <v>0.05955391916478331</v>
      </c>
      <c r="AO103" s="117">
        <f t="shared" si="64"/>
        <v>1364448</v>
      </c>
      <c r="AP103" s="31">
        <f t="shared" si="65"/>
        <v>0.30303611786277773</v>
      </c>
      <c r="AQ103" s="5">
        <v>276096</v>
      </c>
      <c r="AR103" s="18">
        <f t="shared" si="66"/>
        <v>0.06131934672295424</v>
      </c>
      <c r="AS103" s="5">
        <v>0</v>
      </c>
      <c r="AT103" s="18">
        <f t="shared" si="67"/>
        <v>0</v>
      </c>
      <c r="AU103" s="120">
        <f t="shared" si="68"/>
        <v>4502592</v>
      </c>
    </row>
    <row r="104" spans="1:47" ht="12.75">
      <c r="A104" s="13">
        <v>399</v>
      </c>
      <c r="B104" s="115" t="s">
        <v>143</v>
      </c>
      <c r="C104" s="5">
        <v>1301523</v>
      </c>
      <c r="D104" s="18">
        <f t="shared" si="27"/>
        <v>0.4112633286936024</v>
      </c>
      <c r="E104" s="5">
        <v>205397</v>
      </c>
      <c r="F104" s="58">
        <f t="shared" si="28"/>
        <v>0.06490262094767427</v>
      </c>
      <c r="G104" s="5">
        <v>0</v>
      </c>
      <c r="H104" s="18">
        <f t="shared" si="52"/>
        <v>0</v>
      </c>
      <c r="I104" s="5">
        <v>127164</v>
      </c>
      <c r="J104" s="19">
        <f t="shared" si="53"/>
        <v>0.040182071258051726</v>
      </c>
      <c r="K104" s="5">
        <v>0</v>
      </c>
      <c r="L104" s="58">
        <f t="shared" si="54"/>
        <v>0</v>
      </c>
      <c r="M104" s="5">
        <v>0</v>
      </c>
      <c r="N104" s="19">
        <f t="shared" si="69"/>
        <v>0</v>
      </c>
      <c r="O104" s="6">
        <f t="shared" si="55"/>
        <v>1634084</v>
      </c>
      <c r="P104" s="24">
        <f t="shared" si="56"/>
        <v>0.5163480208993284</v>
      </c>
      <c r="Q104" s="5">
        <v>157460</v>
      </c>
      <c r="R104" s="19">
        <f t="shared" si="57"/>
        <v>0.049755189678626216</v>
      </c>
      <c r="S104" s="5">
        <v>0</v>
      </c>
      <c r="T104" s="19">
        <f t="shared" si="58"/>
        <v>0</v>
      </c>
      <c r="U104" s="7">
        <f t="shared" si="59"/>
        <v>1791544</v>
      </c>
      <c r="V104" s="28">
        <f t="shared" si="36"/>
        <v>0.5661032105779545</v>
      </c>
      <c r="W104" s="5">
        <v>383766</v>
      </c>
      <c r="X104" s="58">
        <f t="shared" si="60"/>
        <v>0.12126476643088828</v>
      </c>
      <c r="Y104" s="5">
        <v>4669</v>
      </c>
      <c r="Z104" s="19">
        <f t="shared" si="38"/>
        <v>0.0014753396456846553</v>
      </c>
      <c r="AA104" s="5">
        <v>156692</v>
      </c>
      <c r="AB104" s="19">
        <f t="shared" si="39"/>
        <v>0.04951251226421503</v>
      </c>
      <c r="AC104" s="5">
        <v>385671</v>
      </c>
      <c r="AD104" s="58">
        <f t="shared" si="26"/>
        <v>0.12186672017366602</v>
      </c>
      <c r="AE104" s="5">
        <v>280589</v>
      </c>
      <c r="AF104" s="58">
        <f t="shared" si="49"/>
        <v>0.08866225655236919</v>
      </c>
      <c r="AG104" s="5">
        <v>148331</v>
      </c>
      <c r="AH104" s="18">
        <f t="shared" si="70"/>
        <v>0.04687055150654328</v>
      </c>
      <c r="AI104" s="8">
        <v>0</v>
      </c>
      <c r="AJ104" s="19">
        <f t="shared" si="61"/>
        <v>0</v>
      </c>
      <c r="AK104" s="5">
        <v>0</v>
      </c>
      <c r="AL104" s="58">
        <f t="shared" si="62"/>
        <v>0</v>
      </c>
      <c r="AM104" s="5">
        <v>13433</v>
      </c>
      <c r="AN104" s="58">
        <f t="shared" si="63"/>
        <v>0.00424464284867894</v>
      </c>
      <c r="AO104" s="117">
        <f t="shared" si="64"/>
        <v>1373151</v>
      </c>
      <c r="AP104" s="88">
        <f t="shared" si="65"/>
        <v>0.4338967894220454</v>
      </c>
      <c r="AQ104" s="5">
        <v>0</v>
      </c>
      <c r="AR104" s="58">
        <f t="shared" si="66"/>
        <v>0</v>
      </c>
      <c r="AS104" s="5">
        <v>0</v>
      </c>
      <c r="AT104" s="58">
        <f t="shared" si="67"/>
        <v>0</v>
      </c>
      <c r="AU104" s="120">
        <f t="shared" si="68"/>
        <v>3164695</v>
      </c>
    </row>
    <row r="105" spans="1:47" ht="12.75">
      <c r="A105" s="37"/>
      <c r="B105" s="38" t="s">
        <v>144</v>
      </c>
      <c r="C105" s="68">
        <f>SUM(C87:C104)</f>
        <v>61622733</v>
      </c>
      <c r="D105" s="61">
        <f t="shared" si="27"/>
        <v>0.21085426320661338</v>
      </c>
      <c r="E105" s="69">
        <f>SUM(E87:E104)</f>
        <v>10064729</v>
      </c>
      <c r="F105" s="75">
        <f t="shared" si="28"/>
        <v>0.03443844364496516</v>
      </c>
      <c r="G105" s="69">
        <f>SUM(G87:G104)</f>
        <v>2100586</v>
      </c>
      <c r="H105" s="75">
        <f t="shared" si="52"/>
        <v>0.007187566856733329</v>
      </c>
      <c r="I105" s="44">
        <f>SUM(I87:I104)</f>
        <v>3224064</v>
      </c>
      <c r="J105" s="82">
        <f>I105/$AU105</f>
        <v>0.011031767111837879</v>
      </c>
      <c r="K105" s="44">
        <f>SUM(K87:K104)</f>
        <v>0</v>
      </c>
      <c r="L105" s="75">
        <f t="shared" si="54"/>
        <v>0</v>
      </c>
      <c r="M105" s="44">
        <f>SUM(M87:M104)</f>
        <v>6833480</v>
      </c>
      <c r="N105" s="82">
        <f t="shared" si="69"/>
        <v>0.023382091646878572</v>
      </c>
      <c r="O105" s="46">
        <f>SUM(O87:O104)</f>
        <v>83845592</v>
      </c>
      <c r="P105" s="81">
        <f t="shared" si="56"/>
        <v>0.28689413246702833</v>
      </c>
      <c r="Q105" s="44">
        <f>SUM(Q87:Q104)</f>
        <v>8742775</v>
      </c>
      <c r="R105" s="82">
        <f t="shared" si="57"/>
        <v>0.029915118841064698</v>
      </c>
      <c r="S105" s="44">
        <f>SUM(S87:S104)</f>
        <v>10436726</v>
      </c>
      <c r="T105" s="82">
        <f t="shared" si="58"/>
        <v>0.035711304317179594</v>
      </c>
      <c r="U105" s="48">
        <f>SUM(U87:U104)</f>
        <v>103025093</v>
      </c>
      <c r="V105" s="84">
        <f t="shared" si="36"/>
        <v>0.3525205556252726</v>
      </c>
      <c r="W105" s="44">
        <f>SUM(W87:W104)</f>
        <v>11079546</v>
      </c>
      <c r="X105" s="75">
        <f t="shared" si="60"/>
        <v>0.037910838983622824</v>
      </c>
      <c r="Y105" s="44">
        <f>SUM(Y87:Y104)</f>
        <v>4160709</v>
      </c>
      <c r="Z105" s="77">
        <f t="shared" si="38"/>
        <v>0.014236681625466452</v>
      </c>
      <c r="AA105" s="44">
        <f>SUM(AA87:AA104)</f>
        <v>11946013</v>
      </c>
      <c r="AB105" s="82">
        <f t="shared" si="39"/>
        <v>0.04087562571059004</v>
      </c>
      <c r="AC105" s="44">
        <f>SUM(AC87:AC104)</f>
        <v>66315564</v>
      </c>
      <c r="AD105" s="75">
        <f t="shared" si="26"/>
        <v>0.22691170458718563</v>
      </c>
      <c r="AE105" s="44">
        <f>SUM(AE87:AE104)</f>
        <v>12306496</v>
      </c>
      <c r="AF105" s="75">
        <f t="shared" si="49"/>
        <v>0.042109088974277314</v>
      </c>
      <c r="AG105" s="62">
        <f>SUM(AG87:AG104)</f>
        <v>6694419</v>
      </c>
      <c r="AH105" s="75">
        <f t="shared" si="70"/>
        <v>0.02290626716996394</v>
      </c>
      <c r="AI105" s="116">
        <f>SUM(AI87:AI104)</f>
        <v>0</v>
      </c>
      <c r="AJ105" s="82">
        <f t="shared" si="61"/>
        <v>0</v>
      </c>
      <c r="AK105" s="44">
        <f>SUM(AK87:AK104)</f>
        <v>286427</v>
      </c>
      <c r="AL105" s="75">
        <f t="shared" si="62"/>
        <v>0.0009800661396741467</v>
      </c>
      <c r="AM105" s="44">
        <f>SUM(AM87:AM104)</f>
        <v>3935014</v>
      </c>
      <c r="AN105" s="75">
        <f t="shared" si="63"/>
        <v>0.013464421931395165</v>
      </c>
      <c r="AO105" s="50">
        <f>SUM(AO87:AO104)</f>
        <v>116724188</v>
      </c>
      <c r="AP105" s="89">
        <f t="shared" si="65"/>
        <v>0.3993946951221755</v>
      </c>
      <c r="AQ105" s="44">
        <f>SUM(AQ87:AQ104)</f>
        <v>72503444</v>
      </c>
      <c r="AR105" s="75">
        <f t="shared" si="66"/>
        <v>0.2480847492525519</v>
      </c>
      <c r="AS105" s="44">
        <v>0</v>
      </c>
      <c r="AT105" s="75">
        <f t="shared" si="67"/>
        <v>0</v>
      </c>
      <c r="AU105" s="52">
        <f>SUM(AU87:AU104)</f>
        <v>292252725</v>
      </c>
    </row>
    <row r="106" spans="1:47" ht="12.75">
      <c r="A106" s="39"/>
      <c r="B106" s="40"/>
      <c r="C106" s="63"/>
      <c r="D106" s="63"/>
      <c r="E106" s="63"/>
      <c r="F106" s="63"/>
      <c r="G106" s="63"/>
      <c r="H106" s="63"/>
      <c r="I106" s="63"/>
      <c r="J106" s="56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63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54"/>
    </row>
    <row r="107" spans="1:47" ht="16.5" thickBot="1">
      <c r="A107" s="90"/>
      <c r="B107" s="91" t="s">
        <v>145</v>
      </c>
      <c r="C107" s="92">
        <f>SUM(C72+C76+C85+C105)</f>
        <v>2162006667.34</v>
      </c>
      <c r="D107" s="93">
        <f>C107/$AU107</f>
        <v>0.3122072440612203</v>
      </c>
      <c r="E107" s="94">
        <f>SUM(E72+E76+E85+E105)</f>
        <v>786719066.56</v>
      </c>
      <c r="F107" s="95">
        <f t="shared" si="28"/>
        <v>0.11360713883612038</v>
      </c>
      <c r="G107" s="94">
        <f>SUM(G72+G76+G85+G105)</f>
        <v>111566713</v>
      </c>
      <c r="H107" s="95">
        <f>G107/$AU107</f>
        <v>0.016110929036844364</v>
      </c>
      <c r="I107" s="94">
        <f>SUM(I72+I76+I85+I105)</f>
        <v>144755312</v>
      </c>
      <c r="J107" s="95">
        <f>I107/$AU107</f>
        <v>0.02090356968156143</v>
      </c>
      <c r="K107" s="94">
        <f>SUM(K72+K76+K85+K105)</f>
        <v>13168445</v>
      </c>
      <c r="L107" s="95">
        <f>K107/$AU107</f>
        <v>0.001901605570476814</v>
      </c>
      <c r="M107" s="94">
        <f>SUM(M72+M76+M85+M105)</f>
        <v>313026767.78</v>
      </c>
      <c r="N107" s="95">
        <f>M107/$AU107</f>
        <v>0.04520301716100876</v>
      </c>
      <c r="O107" s="99">
        <f>SUM(O72+O76+O85+O105)</f>
        <v>3531242971.6800003</v>
      </c>
      <c r="P107" s="100">
        <f>O107/$AU107</f>
        <v>0.5099335043472321</v>
      </c>
      <c r="Q107" s="94">
        <f>SUM(Q72+Q76+Q85+Q105)</f>
        <v>257680315.78</v>
      </c>
      <c r="R107" s="95">
        <f>Q107/$AU107</f>
        <v>0.03721064437672576</v>
      </c>
      <c r="S107" s="94">
        <f>SUM(S72+S76+S85+S105)</f>
        <v>312327235.78</v>
      </c>
      <c r="T107" s="95">
        <f>S107/$AU107</f>
        <v>0.04510200037824308</v>
      </c>
      <c r="U107" s="102">
        <f>SUM(U72+U76+U85+U105)</f>
        <v>4101250523.24</v>
      </c>
      <c r="V107" s="101">
        <f>U107/$AU107</f>
        <v>0.5922461491022009</v>
      </c>
      <c r="W107" s="94">
        <f>SUM(W72+W76+W85+W105)</f>
        <v>323055500.78</v>
      </c>
      <c r="X107" s="95">
        <f>W107/$AU107</f>
        <v>0.04665122874085928</v>
      </c>
      <c r="Y107" s="94">
        <f>SUM(Y72+Y76+Y85+Y105)</f>
        <v>144205190</v>
      </c>
      <c r="Z107" s="95">
        <f>Y107/$AU107</f>
        <v>0.020824128634449043</v>
      </c>
      <c r="AA107" s="94">
        <f>SUM(AA72+AA76+AA85+AA105)</f>
        <v>92861361.78</v>
      </c>
      <c r="AB107" s="95">
        <f>AA107/$AU107</f>
        <v>0.01340975968255255</v>
      </c>
      <c r="AC107" s="94">
        <f>SUM(AC72+AC76+AC85+AC105)</f>
        <v>644433496.78</v>
      </c>
      <c r="AD107" s="95">
        <f>AC107/$AU107</f>
        <v>0.09306021533132423</v>
      </c>
      <c r="AE107" s="94">
        <f>SUM(AE72+AE76+AE85+AE105)</f>
        <v>359383200</v>
      </c>
      <c r="AF107" s="95">
        <f>AE107/$AU107</f>
        <v>0.05189717503135586</v>
      </c>
      <c r="AG107" s="94">
        <f>SUM(AG72+AG76+AG85+AG105)</f>
        <v>353008094</v>
      </c>
      <c r="AH107" s="95">
        <f>AG107/$AU107</f>
        <v>0.05097656997267352</v>
      </c>
      <c r="AI107" s="94">
        <f>SUM(AI72+AI76+AI85+AI105)</f>
        <v>216478</v>
      </c>
      <c r="AJ107" s="95">
        <f>AI107/$AU107</f>
        <v>3.1260773059057444E-05</v>
      </c>
      <c r="AK107" s="94">
        <f>SUM(AK72+AK76+AK85+AK105)</f>
        <v>8128005</v>
      </c>
      <c r="AL107" s="95">
        <f>AK107/$AU107</f>
        <v>0.0011737346045689826</v>
      </c>
      <c r="AM107" s="94">
        <f>SUM(AM72+AM76+AM85+AM105)</f>
        <v>86148772</v>
      </c>
      <c r="AN107" s="95">
        <f>AM107/$AU107</f>
        <v>0.012440419861641749</v>
      </c>
      <c r="AO107" s="97">
        <f>SUM(AO72+AO76+AO85+AO105)</f>
        <v>2011440098.34</v>
      </c>
      <c r="AP107" s="98">
        <f>AO107/$AU107</f>
        <v>0.29046449263248425</v>
      </c>
      <c r="AQ107" s="94">
        <f>SUM(AQ72+AQ76+AQ85+AQ105)</f>
        <v>507353880</v>
      </c>
      <c r="AR107" s="95">
        <f>AQ107/$AU107</f>
        <v>0.07326506390170023</v>
      </c>
      <c r="AS107" s="94">
        <f>SUM(AS72+AS76+AS85+AS105)</f>
        <v>304864220</v>
      </c>
      <c r="AT107" s="95">
        <f>AS107/$AU107</f>
        <v>0.0440242943636146</v>
      </c>
      <c r="AU107" s="103">
        <f>SUM(AU72+AU76+AU85+AU105)</f>
        <v>6924908721.58</v>
      </c>
    </row>
    <row r="108" ht="13.5" thickTop="1"/>
  </sheetData>
  <mergeCells count="12">
    <mergeCell ref="AU2:AU3"/>
    <mergeCell ref="U2:U3"/>
    <mergeCell ref="AO2:AO3"/>
    <mergeCell ref="A1:B2"/>
    <mergeCell ref="C1:H1"/>
    <mergeCell ref="I1:P1"/>
    <mergeCell ref="Q1:V1"/>
    <mergeCell ref="O2:O3"/>
    <mergeCell ref="AE1:AJ1"/>
    <mergeCell ref="AK1:AP1"/>
    <mergeCell ref="AQ1:AU1"/>
    <mergeCell ref="W1:AD1"/>
  </mergeCells>
  <printOptions horizontalCentered="1"/>
  <pageMargins left="0.25" right="0.25" top="0.8" bottom="0.53" header="0.34" footer="0.5"/>
  <pageSetup fitToHeight="4" fitToWidth="14" horizontalDpi="600" verticalDpi="600" orientation="portrait" paperSize="5" scale="80" r:id="rId1"/>
  <headerFooter alignWithMargins="0">
    <oddHeader>&amp;C
</oddHeader>
  </headerFooter>
  <rowBreaks count="1" manualBreakCount="1">
    <brk id="73" max="255" man="1"/>
  </rowBreaks>
  <colBreaks count="5" manualBreakCount="5">
    <brk id="8" max="65535" man="1"/>
    <brk id="16" max="65535" man="1"/>
    <brk id="22" max="106" man="1"/>
    <brk id="3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2008-10-16T18:16:16Z</cp:lastPrinted>
  <dcterms:created xsi:type="dcterms:W3CDTF">2003-04-30T19:33:38Z</dcterms:created>
  <dcterms:modified xsi:type="dcterms:W3CDTF">2008-10-17T15:03:04Z</dcterms:modified>
  <cp:category/>
  <cp:version/>
  <cp:contentType/>
  <cp:contentStatus/>
</cp:coreProperties>
</file>