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f\EFS\EDFIN_AC\Charters\Per Pupil Calculations\FY2020-21\Initial\"/>
    </mc:Choice>
  </mc:AlternateContent>
  <bookViews>
    <workbookView xWindow="-15" yWindow="885" windowWidth="15375" windowHeight="8220" tabRatio="740"/>
  </bookViews>
  <sheets>
    <sheet name="20-21 Initial_Type1,1B,2,3,3B,4" sheetId="21" r:id="rId1"/>
    <sheet name="FY20-21 Initial Type 5" sheetId="49" r:id="rId2"/>
    <sheet name="Detail Calculation exclude debt" sheetId="12" r:id="rId3"/>
    <sheet name="Detail Calculation for debt" sheetId="22" r:id="rId4"/>
    <sheet name="2.1.20 SIS" sheetId="50" r:id="rId5"/>
  </sheets>
  <definedNames>
    <definedName name="_1_2004_2005_AFR_4_Ad_Valorem_Taxes">#REF!</definedName>
    <definedName name="_2004_2005_AFR_4_Ad_Valorem_Taxes">#REF!</definedName>
    <definedName name="Import_Elem_Secondary_ByLEA">#REF!</definedName>
    <definedName name="Import_K_12_ByLEA">#REF!</definedName>
    <definedName name="Import_MFP_and_Other_Funded_ByLEA">#REF!</definedName>
    <definedName name="Import_Total_Reported_ByLEA">#REF!</definedName>
    <definedName name="_xlnm.Print_Area" localSheetId="0">'20-21 Initial_Type1,1B,2,3,3B,4'!$A$1:$N$80</definedName>
    <definedName name="_xlnm.Print_Area" localSheetId="2">'Detail Calculation exclude debt'!$A$1:$J$78</definedName>
    <definedName name="_xlnm.Print_Area" localSheetId="3">'Detail Calculation for debt'!$A$1:$G$77</definedName>
    <definedName name="_xlnm.Print_Titles" localSheetId="4">'2.1.20 SIS'!$A:$B</definedName>
    <definedName name="_xlnm.Print_Titles" localSheetId="0">'20-21 Initial_Type1,1B,2,3,3B,4'!$A:$B</definedName>
    <definedName name="_xlnm.Print_Titles" localSheetId="2">'Detail Calculation exclude debt'!$B:$B,'Detail Calculation exclude debt'!$1:$1</definedName>
    <definedName name="_xlnm.Print_Titles" localSheetId="3">'Detail Calculation for debt'!$B:$B,'Detail Calculation for debt'!$1:$1</definedName>
  </definedNames>
  <calcPr calcId="162913"/>
</workbook>
</file>

<file path=xl/calcChain.xml><?xml version="1.0" encoding="utf-8"?>
<calcChain xmlns="http://schemas.openxmlformats.org/spreadsheetml/2006/main">
  <c r="D2" i="12" l="1"/>
  <c r="E2" i="12" s="1"/>
  <c r="F2" i="12" s="1"/>
  <c r="G2" i="12" s="1"/>
  <c r="H2" i="12" s="1"/>
  <c r="I2" i="12" s="1"/>
  <c r="D2" i="22"/>
  <c r="E2" i="22" s="1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F10" i="12" l="1"/>
  <c r="H10" i="12" s="1"/>
  <c r="F14" i="12"/>
  <c r="H14" i="12" s="1"/>
  <c r="F18" i="12"/>
  <c r="H18" i="12" s="1"/>
  <c r="F22" i="12"/>
  <c r="H22" i="12" s="1"/>
  <c r="F26" i="12"/>
  <c r="H26" i="12" s="1"/>
  <c r="F30" i="12"/>
  <c r="H30" i="12" s="1"/>
  <c r="F54" i="12"/>
  <c r="H54" i="12" s="1"/>
  <c r="F58" i="12"/>
  <c r="H58" i="12" s="1"/>
  <c r="F62" i="12"/>
  <c r="H62" i="12" s="1"/>
  <c r="F66" i="12"/>
  <c r="H66" i="12" s="1"/>
  <c r="F70" i="12"/>
  <c r="H70" i="12" s="1"/>
  <c r="F74" i="12"/>
  <c r="H74" i="12" s="1"/>
  <c r="AL23" i="50"/>
  <c r="I23" i="12" s="1"/>
  <c r="F23" i="22" s="1"/>
  <c r="AL15" i="50"/>
  <c r="I15" i="12" s="1"/>
  <c r="F15" i="22" s="1"/>
  <c r="AL7" i="50"/>
  <c r="I7" i="12" s="1"/>
  <c r="F7" i="22" s="1"/>
  <c r="AL8" i="50"/>
  <c r="AL9" i="50"/>
  <c r="I9" i="12" s="1"/>
  <c r="F9" i="22" s="1"/>
  <c r="AL10" i="50"/>
  <c r="I10" i="12" s="1"/>
  <c r="F10" i="22" s="1"/>
  <c r="AL11" i="50"/>
  <c r="I11" i="12" s="1"/>
  <c r="F11" i="22" s="1"/>
  <c r="AL12" i="50"/>
  <c r="I12" i="12" s="1"/>
  <c r="F12" i="22" s="1"/>
  <c r="AL13" i="50"/>
  <c r="I13" i="12" s="1"/>
  <c r="F13" i="22" s="1"/>
  <c r="AL14" i="50"/>
  <c r="I14" i="12" s="1"/>
  <c r="F14" i="22" s="1"/>
  <c r="AL16" i="50"/>
  <c r="I16" i="12" s="1"/>
  <c r="F16" i="22" s="1"/>
  <c r="AL17" i="50"/>
  <c r="AL18" i="50"/>
  <c r="I18" i="12" s="1"/>
  <c r="F18" i="22" s="1"/>
  <c r="AL19" i="50"/>
  <c r="I19" i="12" s="1"/>
  <c r="F19" i="22" s="1"/>
  <c r="AL20" i="50"/>
  <c r="I20" i="12" s="1"/>
  <c r="F20" i="22" s="1"/>
  <c r="AL21" i="50"/>
  <c r="I21" i="12" s="1"/>
  <c r="F21" i="22" s="1"/>
  <c r="AL22" i="50"/>
  <c r="I22" i="12" s="1"/>
  <c r="F22" i="22" s="1"/>
  <c r="AL24" i="50"/>
  <c r="I24" i="12" s="1"/>
  <c r="F24" i="22" s="1"/>
  <c r="AL25" i="50"/>
  <c r="I25" i="12" s="1"/>
  <c r="F25" i="22" s="1"/>
  <c r="AL26" i="50"/>
  <c r="I26" i="12" s="1"/>
  <c r="F26" i="22" s="1"/>
  <c r="AL27" i="50"/>
  <c r="I27" i="12" s="1"/>
  <c r="F27" i="22" s="1"/>
  <c r="AL28" i="50"/>
  <c r="I28" i="12" s="1"/>
  <c r="F28" i="22" s="1"/>
  <c r="AL29" i="50"/>
  <c r="I29" i="12" s="1"/>
  <c r="F29" i="22" s="1"/>
  <c r="AL30" i="50"/>
  <c r="I30" i="12" s="1"/>
  <c r="F30" i="22" s="1"/>
  <c r="AL31" i="50"/>
  <c r="I31" i="12" s="1"/>
  <c r="F31" i="22" s="1"/>
  <c r="AL32" i="50"/>
  <c r="I32" i="12" s="1"/>
  <c r="F32" i="22" s="1"/>
  <c r="AL33" i="50"/>
  <c r="I33" i="12" s="1"/>
  <c r="F33" i="22" s="1"/>
  <c r="AL34" i="50"/>
  <c r="I34" i="12" s="1"/>
  <c r="F34" i="22" s="1"/>
  <c r="AL35" i="50"/>
  <c r="I35" i="12" s="1"/>
  <c r="F35" i="22" s="1"/>
  <c r="AL36" i="50"/>
  <c r="I36" i="12" s="1"/>
  <c r="F36" i="22" s="1"/>
  <c r="AL37" i="50"/>
  <c r="I37" i="12" s="1"/>
  <c r="F37" i="22" s="1"/>
  <c r="AL38" i="50"/>
  <c r="I38" i="12" s="1"/>
  <c r="F38" i="22" s="1"/>
  <c r="AL39" i="50"/>
  <c r="I39" i="12"/>
  <c r="F39" i="22" s="1"/>
  <c r="AL40" i="50"/>
  <c r="I40" i="12" s="1"/>
  <c r="F40" i="22" s="1"/>
  <c r="AL41" i="50"/>
  <c r="I41" i="12" s="1"/>
  <c r="F41" i="22" s="1"/>
  <c r="AL42" i="50"/>
  <c r="I42" i="12" s="1"/>
  <c r="F42" i="22" s="1"/>
  <c r="AL43" i="50"/>
  <c r="I43" i="12" s="1"/>
  <c r="F43" i="22" s="1"/>
  <c r="AL44" i="50"/>
  <c r="I44" i="12" s="1"/>
  <c r="F44" i="22" s="1"/>
  <c r="AL45" i="50"/>
  <c r="I45" i="12" s="1"/>
  <c r="F45" i="22" s="1"/>
  <c r="AL46" i="50"/>
  <c r="I46" i="12" s="1"/>
  <c r="F46" i="22" s="1"/>
  <c r="AL47" i="50"/>
  <c r="I47" i="12" s="1"/>
  <c r="F47" i="22" s="1"/>
  <c r="AL48" i="50"/>
  <c r="I48" i="12" s="1"/>
  <c r="F48" i="22" s="1"/>
  <c r="AL49" i="50"/>
  <c r="I49" i="12" s="1"/>
  <c r="F49" i="22" s="1"/>
  <c r="AL50" i="50"/>
  <c r="I50" i="12" s="1"/>
  <c r="F50" i="22" s="1"/>
  <c r="AL51" i="50"/>
  <c r="I51" i="12"/>
  <c r="F51" i="22" s="1"/>
  <c r="AL52" i="50"/>
  <c r="I52" i="12" s="1"/>
  <c r="F52" i="22" s="1"/>
  <c r="AL53" i="50"/>
  <c r="I53" i="12" s="1"/>
  <c r="F53" i="22" s="1"/>
  <c r="AL54" i="50"/>
  <c r="I54" i="12" s="1"/>
  <c r="F54" i="22" s="1"/>
  <c r="AL55" i="50"/>
  <c r="I55" i="12"/>
  <c r="F55" i="22" s="1"/>
  <c r="AL56" i="50"/>
  <c r="I56" i="12" s="1"/>
  <c r="F56" i="22" s="1"/>
  <c r="AL57" i="50"/>
  <c r="I57" i="12" s="1"/>
  <c r="F57" i="22" s="1"/>
  <c r="AL58" i="50"/>
  <c r="I58" i="12" s="1"/>
  <c r="F58" i="22" s="1"/>
  <c r="AL59" i="50"/>
  <c r="I59" i="12" s="1"/>
  <c r="F59" i="22" s="1"/>
  <c r="AL60" i="50"/>
  <c r="I60" i="12" s="1"/>
  <c r="F60" i="22" s="1"/>
  <c r="AL61" i="50"/>
  <c r="AL62" i="50"/>
  <c r="I62" i="12" s="1"/>
  <c r="F62" i="22" s="1"/>
  <c r="AL63" i="50"/>
  <c r="I63" i="12" s="1"/>
  <c r="F63" i="22" s="1"/>
  <c r="AL64" i="50"/>
  <c r="I64" i="12"/>
  <c r="F64" i="22" s="1"/>
  <c r="AL65" i="50"/>
  <c r="AL66" i="50"/>
  <c r="I66" i="12" s="1"/>
  <c r="F66" i="22" s="1"/>
  <c r="AL67" i="50"/>
  <c r="I67" i="12" s="1"/>
  <c r="F67" i="22" s="1"/>
  <c r="AL68" i="50"/>
  <c r="I68" i="12" s="1"/>
  <c r="F68" i="22" s="1"/>
  <c r="AL69" i="50"/>
  <c r="AL70" i="50"/>
  <c r="I70" i="12" s="1"/>
  <c r="F70" i="22" s="1"/>
  <c r="AL71" i="50"/>
  <c r="I71" i="12" s="1"/>
  <c r="F71" i="22" s="1"/>
  <c r="AL72" i="50"/>
  <c r="I72" i="12" s="1"/>
  <c r="F72" i="22" s="1"/>
  <c r="AL73" i="50"/>
  <c r="AL74" i="50"/>
  <c r="I74" i="12" s="1"/>
  <c r="F74" i="22" s="1"/>
  <c r="AL75" i="50"/>
  <c r="I75" i="12" s="1"/>
  <c r="F75" i="22" s="1"/>
  <c r="E10" i="49"/>
  <c r="E9" i="49"/>
  <c r="AK76" i="50"/>
  <c r="AJ76" i="50"/>
  <c r="AI76" i="50"/>
  <c r="AH76" i="50"/>
  <c r="AG76" i="50"/>
  <c r="AF76" i="50"/>
  <c r="AE76" i="50"/>
  <c r="AD76" i="50"/>
  <c r="AC76" i="50"/>
  <c r="AB76" i="50"/>
  <c r="AA76" i="50"/>
  <c r="Z76" i="50"/>
  <c r="Y76" i="50"/>
  <c r="X76" i="50"/>
  <c r="W76" i="50"/>
  <c r="V76" i="50"/>
  <c r="U76" i="50"/>
  <c r="T76" i="50"/>
  <c r="S76" i="50"/>
  <c r="R76" i="50"/>
  <c r="Q76" i="50"/>
  <c r="P76" i="50"/>
  <c r="O76" i="50"/>
  <c r="N76" i="50"/>
  <c r="M76" i="50"/>
  <c r="L76" i="50"/>
  <c r="K76" i="50"/>
  <c r="J76" i="50"/>
  <c r="I76" i="50"/>
  <c r="H76" i="50"/>
  <c r="G76" i="50"/>
  <c r="F76" i="50"/>
  <c r="E76" i="50"/>
  <c r="D76" i="50"/>
  <c r="C76" i="50"/>
  <c r="F2" i="22"/>
  <c r="G2" i="22" s="1"/>
  <c r="D3" i="21"/>
  <c r="E3" i="21"/>
  <c r="F3" i="21"/>
  <c r="G3" i="21"/>
  <c r="H3" i="21"/>
  <c r="I3" i="21"/>
  <c r="J3" i="21"/>
  <c r="K3" i="21"/>
  <c r="L3" i="21"/>
  <c r="M3" i="21"/>
  <c r="N3" i="21"/>
  <c r="C77" i="22"/>
  <c r="AL76" i="50" l="1"/>
  <c r="I73" i="12"/>
  <c r="F73" i="22" s="1"/>
  <c r="G73" i="22" s="1"/>
  <c r="M73" i="21" s="1"/>
  <c r="I69" i="12"/>
  <c r="F69" i="22" s="1"/>
  <c r="G69" i="22" s="1"/>
  <c r="M69" i="21" s="1"/>
  <c r="I65" i="12"/>
  <c r="F65" i="22" s="1"/>
  <c r="G65" i="22" s="1"/>
  <c r="M65" i="21" s="1"/>
  <c r="I61" i="12"/>
  <c r="F61" i="22" s="1"/>
  <c r="G61" i="22" s="1"/>
  <c r="M61" i="21" s="1"/>
  <c r="I17" i="12"/>
  <c r="F17" i="22" s="1"/>
  <c r="G17" i="22" s="1"/>
  <c r="M17" i="21" s="1"/>
  <c r="I8" i="12"/>
  <c r="F8" i="22" s="1"/>
  <c r="J2" i="12"/>
  <c r="F8" i="12"/>
  <c r="H8" i="12" s="1"/>
  <c r="E7" i="22"/>
  <c r="E76" i="12"/>
  <c r="F72" i="12"/>
  <c r="F68" i="12"/>
  <c r="F64" i="12"/>
  <c r="F60" i="12"/>
  <c r="F56" i="12"/>
  <c r="H56" i="12" s="1"/>
  <c r="J56" i="12" s="1"/>
  <c r="K56" i="21" s="1"/>
  <c r="F52" i="12"/>
  <c r="H52" i="12" s="1"/>
  <c r="J52" i="12" s="1"/>
  <c r="K52" i="21" s="1"/>
  <c r="F48" i="12"/>
  <c r="F44" i="12"/>
  <c r="H44" i="12" s="1"/>
  <c r="J44" i="12" s="1"/>
  <c r="K44" i="21" s="1"/>
  <c r="F40" i="12"/>
  <c r="F36" i="12"/>
  <c r="F32" i="12"/>
  <c r="F28" i="12"/>
  <c r="F24" i="12"/>
  <c r="F20" i="12"/>
  <c r="H20" i="12" s="1"/>
  <c r="F16" i="12"/>
  <c r="F12" i="12"/>
  <c r="F49" i="12"/>
  <c r="F41" i="12"/>
  <c r="F33" i="12"/>
  <c r="F29" i="12"/>
  <c r="F25" i="12"/>
  <c r="F21" i="12"/>
  <c r="F17" i="12"/>
  <c r="F13" i="12"/>
  <c r="F9" i="12"/>
  <c r="F75" i="12"/>
  <c r="H75" i="12" s="1"/>
  <c r="J75" i="12" s="1"/>
  <c r="K75" i="21" s="1"/>
  <c r="F67" i="12"/>
  <c r="F63" i="12"/>
  <c r="F59" i="12"/>
  <c r="F55" i="12"/>
  <c r="F51" i="12"/>
  <c r="F47" i="12"/>
  <c r="F43" i="12"/>
  <c r="F39" i="12"/>
  <c r="H39" i="12" s="1"/>
  <c r="J39" i="12" s="1"/>
  <c r="K39" i="21" s="1"/>
  <c r="F35" i="12"/>
  <c r="G25" i="22"/>
  <c r="M25" i="21" s="1"/>
  <c r="F65" i="12"/>
  <c r="J58" i="12"/>
  <c r="K58" i="21" s="1"/>
  <c r="G68" i="22"/>
  <c r="M68" i="21" s="1"/>
  <c r="G64" i="22"/>
  <c r="M64" i="21" s="1"/>
  <c r="G55" i="22"/>
  <c r="M55" i="21" s="1"/>
  <c r="G43" i="22"/>
  <c r="M43" i="21" s="1"/>
  <c r="F38" i="12"/>
  <c r="G75" i="22"/>
  <c r="M75" i="21" s="1"/>
  <c r="J74" i="12"/>
  <c r="K74" i="21" s="1"/>
  <c r="G62" i="22"/>
  <c r="M62" i="21" s="1"/>
  <c r="G59" i="22"/>
  <c r="M59" i="21" s="1"/>
  <c r="G56" i="22"/>
  <c r="M56" i="21" s="1"/>
  <c r="G51" i="22"/>
  <c r="M51" i="21" s="1"/>
  <c r="F50" i="12"/>
  <c r="G38" i="22"/>
  <c r="M38" i="21" s="1"/>
  <c r="F61" i="12"/>
  <c r="F46" i="12"/>
  <c r="G35" i="22"/>
  <c r="M35" i="21" s="1"/>
  <c r="G48" i="22"/>
  <c r="M48" i="21" s="1"/>
  <c r="G46" i="22"/>
  <c r="M46" i="21" s="1"/>
  <c r="G40" i="22"/>
  <c r="M40" i="21" s="1"/>
  <c r="G34" i="22"/>
  <c r="M34" i="21" s="1"/>
  <c r="G21" i="22"/>
  <c r="M21" i="21" s="1"/>
  <c r="G67" i="22"/>
  <c r="M67" i="21" s="1"/>
  <c r="G63" i="22"/>
  <c r="M63" i="21" s="1"/>
  <c r="G54" i="22"/>
  <c r="M54" i="21" s="1"/>
  <c r="G29" i="22"/>
  <c r="M29" i="21" s="1"/>
  <c r="G13" i="22"/>
  <c r="M13" i="21" s="1"/>
  <c r="G9" i="22"/>
  <c r="M9" i="21" s="1"/>
  <c r="G41" i="22"/>
  <c r="M41" i="21" s="1"/>
  <c r="G33" i="22"/>
  <c r="M33" i="21" s="1"/>
  <c r="G72" i="22"/>
  <c r="M72" i="21" s="1"/>
  <c r="G70" i="22"/>
  <c r="M70" i="21" s="1"/>
  <c r="F69" i="12"/>
  <c r="J66" i="12"/>
  <c r="K66" i="21" s="1"/>
  <c r="F57" i="12"/>
  <c r="G52" i="22"/>
  <c r="M52" i="21" s="1"/>
  <c r="G44" i="22"/>
  <c r="M44" i="21" s="1"/>
  <c r="G36" i="22"/>
  <c r="M36" i="21" s="1"/>
  <c r="J30" i="12"/>
  <c r="K30" i="21" s="1"/>
  <c r="J26" i="12"/>
  <c r="K26" i="21" s="1"/>
  <c r="J22" i="12"/>
  <c r="K22" i="21" s="1"/>
  <c r="J18" i="12"/>
  <c r="K18" i="21" s="1"/>
  <c r="J14" i="12"/>
  <c r="K14" i="21" s="1"/>
  <c r="J10" i="12"/>
  <c r="K10" i="21" s="1"/>
  <c r="L10" i="21" s="1"/>
  <c r="F73" i="12"/>
  <c r="G45" i="22"/>
  <c r="M45" i="21" s="1"/>
  <c r="G37" i="22"/>
  <c r="M37" i="21" s="1"/>
  <c r="G30" i="22"/>
  <c r="M30" i="21" s="1"/>
  <c r="G26" i="22"/>
  <c r="M26" i="21" s="1"/>
  <c r="G22" i="22"/>
  <c r="M22" i="21" s="1"/>
  <c r="G18" i="22"/>
  <c r="M18" i="21" s="1"/>
  <c r="G14" i="22"/>
  <c r="M14" i="21" s="1"/>
  <c r="G10" i="22"/>
  <c r="M10" i="21" s="1"/>
  <c r="G60" i="22"/>
  <c r="M60" i="21" s="1"/>
  <c r="J70" i="12"/>
  <c r="K70" i="21" s="1"/>
  <c r="G66" i="22"/>
  <c r="M66" i="21" s="1"/>
  <c r="G74" i="22"/>
  <c r="M74" i="21" s="1"/>
  <c r="J62" i="12"/>
  <c r="K62" i="21" s="1"/>
  <c r="G58" i="22"/>
  <c r="M58" i="21" s="1"/>
  <c r="G57" i="22"/>
  <c r="M57" i="21" s="1"/>
  <c r="G53" i="22"/>
  <c r="M53" i="21" s="1"/>
  <c r="G50" i="22"/>
  <c r="M50" i="21" s="1"/>
  <c r="F45" i="12"/>
  <c r="G39" i="22"/>
  <c r="M39" i="21" s="1"/>
  <c r="G49" i="22"/>
  <c r="M49" i="21" s="1"/>
  <c r="J54" i="12"/>
  <c r="K54" i="21" s="1"/>
  <c r="F53" i="12"/>
  <c r="G47" i="22"/>
  <c r="M47" i="21" s="1"/>
  <c r="G42" i="22"/>
  <c r="M42" i="21" s="1"/>
  <c r="F37" i="12"/>
  <c r="G32" i="22"/>
  <c r="M32" i="21" s="1"/>
  <c r="G28" i="22"/>
  <c r="M28" i="21" s="1"/>
  <c r="G24" i="22"/>
  <c r="M24" i="21" s="1"/>
  <c r="G20" i="22"/>
  <c r="M20" i="21" s="1"/>
  <c r="J20" i="12"/>
  <c r="K20" i="21" s="1"/>
  <c r="G16" i="22"/>
  <c r="M16" i="21" s="1"/>
  <c r="G12" i="22"/>
  <c r="M12" i="21" s="1"/>
  <c r="G8" i="22"/>
  <c r="M8" i="21" s="1"/>
  <c r="F34" i="12"/>
  <c r="G31" i="22"/>
  <c r="M31" i="21" s="1"/>
  <c r="F31" i="12"/>
  <c r="G27" i="22"/>
  <c r="M27" i="21" s="1"/>
  <c r="F27" i="12"/>
  <c r="G23" i="22"/>
  <c r="F23" i="12"/>
  <c r="G19" i="22"/>
  <c r="M19" i="21" s="1"/>
  <c r="F19" i="12"/>
  <c r="G15" i="22"/>
  <c r="F15" i="12"/>
  <c r="G11" i="22"/>
  <c r="M11" i="21" s="1"/>
  <c r="F11" i="12"/>
  <c r="F7" i="12"/>
  <c r="H7" i="12" s="1"/>
  <c r="J8" i="12" l="1"/>
  <c r="K8" i="21" s="1"/>
  <c r="I76" i="12"/>
  <c r="F76" i="22"/>
  <c r="H53" i="12"/>
  <c r="J53" i="12" s="1"/>
  <c r="K53" i="21" s="1"/>
  <c r="H46" i="12"/>
  <c r="J46" i="12" s="1"/>
  <c r="K46" i="21" s="1"/>
  <c r="L46" i="21" s="1"/>
  <c r="N46" i="21" s="1"/>
  <c r="H55" i="12"/>
  <c r="J55" i="12" s="1"/>
  <c r="K55" i="21" s="1"/>
  <c r="L55" i="21" s="1"/>
  <c r="N55" i="21" s="1"/>
  <c r="H21" i="12"/>
  <c r="J21" i="12" s="1"/>
  <c r="K21" i="21" s="1"/>
  <c r="H41" i="12"/>
  <c r="J41" i="12" s="1"/>
  <c r="K41" i="21" s="1"/>
  <c r="H36" i="12"/>
  <c r="J36" i="12" s="1"/>
  <c r="K36" i="21" s="1"/>
  <c r="L36" i="21" s="1"/>
  <c r="N36" i="21" s="1"/>
  <c r="H68" i="12"/>
  <c r="J68" i="12" s="1"/>
  <c r="K68" i="21" s="1"/>
  <c r="L68" i="21" s="1"/>
  <c r="N68" i="21" s="1"/>
  <c r="H15" i="12"/>
  <c r="J15" i="12" s="1"/>
  <c r="G9" i="49" s="1"/>
  <c r="I9" i="49" s="1"/>
  <c r="H23" i="12"/>
  <c r="J23" i="12" s="1"/>
  <c r="K23" i="21" s="1"/>
  <c r="H31" i="12"/>
  <c r="J31" i="12" s="1"/>
  <c r="K31" i="21" s="1"/>
  <c r="H37" i="12"/>
  <c r="J37" i="12" s="1"/>
  <c r="K37" i="21" s="1"/>
  <c r="H45" i="12"/>
  <c r="J45" i="12" s="1"/>
  <c r="K45" i="21" s="1"/>
  <c r="H73" i="12"/>
  <c r="J73" i="12" s="1"/>
  <c r="K73" i="21" s="1"/>
  <c r="L73" i="21" s="1"/>
  <c r="N73" i="21" s="1"/>
  <c r="H57" i="12"/>
  <c r="J57" i="12" s="1"/>
  <c r="K57" i="21" s="1"/>
  <c r="H61" i="12"/>
  <c r="J61" i="12" s="1"/>
  <c r="K61" i="21" s="1"/>
  <c r="H65" i="12"/>
  <c r="J65" i="12" s="1"/>
  <c r="K65" i="21" s="1"/>
  <c r="H43" i="12"/>
  <c r="J43" i="12" s="1"/>
  <c r="K43" i="21" s="1"/>
  <c r="H59" i="12"/>
  <c r="J59" i="12" s="1"/>
  <c r="K59" i="21" s="1"/>
  <c r="H9" i="12"/>
  <c r="J9" i="12" s="1"/>
  <c r="K9" i="21" s="1"/>
  <c r="L9" i="21" s="1"/>
  <c r="N9" i="21" s="1"/>
  <c r="H25" i="12"/>
  <c r="J25" i="12" s="1"/>
  <c r="K25" i="21" s="1"/>
  <c r="L25" i="21" s="1"/>
  <c r="H49" i="12"/>
  <c r="J49" i="12" s="1"/>
  <c r="K49" i="21" s="1"/>
  <c r="H24" i="12"/>
  <c r="J24" i="12" s="1"/>
  <c r="K24" i="21" s="1"/>
  <c r="L24" i="21" s="1"/>
  <c r="N24" i="21" s="1"/>
  <c r="H40" i="12"/>
  <c r="J40" i="12" s="1"/>
  <c r="K40" i="21" s="1"/>
  <c r="H72" i="12"/>
  <c r="J72" i="12" s="1"/>
  <c r="K72" i="21" s="1"/>
  <c r="H47" i="12"/>
  <c r="J47" i="12" s="1"/>
  <c r="K47" i="21" s="1"/>
  <c r="H63" i="12"/>
  <c r="J63" i="12" s="1"/>
  <c r="K63" i="21" s="1"/>
  <c r="H13" i="12"/>
  <c r="J13" i="12" s="1"/>
  <c r="K13" i="21" s="1"/>
  <c r="L13" i="21" s="1"/>
  <c r="H29" i="12"/>
  <c r="J29" i="12" s="1"/>
  <c r="K29" i="21" s="1"/>
  <c r="L29" i="21" s="1"/>
  <c r="N29" i="21" s="1"/>
  <c r="H12" i="12"/>
  <c r="J12" i="12" s="1"/>
  <c r="K12" i="21" s="1"/>
  <c r="L12" i="21" s="1"/>
  <c r="N12" i="21" s="1"/>
  <c r="H28" i="12"/>
  <c r="J28" i="12" s="1"/>
  <c r="K28" i="21" s="1"/>
  <c r="L28" i="21" s="1"/>
  <c r="N28" i="21" s="1"/>
  <c r="H60" i="12"/>
  <c r="J60" i="12" s="1"/>
  <c r="K60" i="21" s="1"/>
  <c r="L60" i="21" s="1"/>
  <c r="N60" i="21" s="1"/>
  <c r="H11" i="12"/>
  <c r="J11" i="12" s="1"/>
  <c r="K11" i="21" s="1"/>
  <c r="L11" i="21" s="1"/>
  <c r="N11" i="21" s="1"/>
  <c r="H19" i="12"/>
  <c r="J19" i="12" s="1"/>
  <c r="K19" i="21" s="1"/>
  <c r="L19" i="21" s="1"/>
  <c r="N19" i="21" s="1"/>
  <c r="H27" i="12"/>
  <c r="J27" i="12" s="1"/>
  <c r="K27" i="21" s="1"/>
  <c r="H34" i="12"/>
  <c r="J34" i="12" s="1"/>
  <c r="K34" i="21" s="1"/>
  <c r="L34" i="21" s="1"/>
  <c r="N34" i="21" s="1"/>
  <c r="H69" i="12"/>
  <c r="J69" i="12" s="1"/>
  <c r="K69" i="21" s="1"/>
  <c r="H50" i="12"/>
  <c r="J50" i="12" s="1"/>
  <c r="K50" i="21" s="1"/>
  <c r="L50" i="21" s="1"/>
  <c r="N50" i="21" s="1"/>
  <c r="H38" i="12"/>
  <c r="J38" i="12" s="1"/>
  <c r="K38" i="21" s="1"/>
  <c r="H35" i="12"/>
  <c r="J35" i="12" s="1"/>
  <c r="K35" i="21" s="1"/>
  <c r="H51" i="12"/>
  <c r="J51" i="12" s="1"/>
  <c r="K51" i="21" s="1"/>
  <c r="H67" i="12"/>
  <c r="J67" i="12" s="1"/>
  <c r="K67" i="21" s="1"/>
  <c r="J17" i="12"/>
  <c r="K17" i="21" s="1"/>
  <c r="L17" i="21" s="1"/>
  <c r="N17" i="21" s="1"/>
  <c r="H17" i="12"/>
  <c r="H33" i="12"/>
  <c r="J33" i="12" s="1"/>
  <c r="K33" i="21" s="1"/>
  <c r="H16" i="12"/>
  <c r="J16" i="12" s="1"/>
  <c r="K16" i="21" s="1"/>
  <c r="H32" i="12"/>
  <c r="J32" i="12" s="1"/>
  <c r="K32" i="21" s="1"/>
  <c r="H48" i="12"/>
  <c r="J48" i="12" s="1"/>
  <c r="K48" i="21" s="1"/>
  <c r="H64" i="12"/>
  <c r="J64" i="12" s="1"/>
  <c r="K64" i="21" s="1"/>
  <c r="L58" i="21"/>
  <c r="N58" i="21" s="1"/>
  <c r="L74" i="21"/>
  <c r="N74" i="21" s="1"/>
  <c r="N25" i="21"/>
  <c r="L43" i="21"/>
  <c r="N43" i="21" s="1"/>
  <c r="N10" i="21"/>
  <c r="L26" i="21"/>
  <c r="N26" i="21" s="1"/>
  <c r="L56" i="21"/>
  <c r="N56" i="21" s="1"/>
  <c r="N13" i="21"/>
  <c r="L52" i="21"/>
  <c r="N52" i="21" s="1"/>
  <c r="L75" i="21"/>
  <c r="N75" i="21" s="1"/>
  <c r="L22" i="21"/>
  <c r="N22" i="21" s="1"/>
  <c r="L14" i="21"/>
  <c r="N14" i="21" s="1"/>
  <c r="L30" i="21"/>
  <c r="N30" i="21" s="1"/>
  <c r="L44" i="21"/>
  <c r="N44" i="21" s="1"/>
  <c r="L18" i="21"/>
  <c r="N18" i="21" s="1"/>
  <c r="L66" i="21"/>
  <c r="N66" i="21" s="1"/>
  <c r="L54" i="21"/>
  <c r="N54" i="21" s="1"/>
  <c r="L47" i="21"/>
  <c r="N47" i="21" s="1"/>
  <c r="L62" i="21"/>
  <c r="N62" i="21" s="1"/>
  <c r="G10" i="49"/>
  <c r="I10" i="49" s="1"/>
  <c r="L31" i="21"/>
  <c r="N31" i="21" s="1"/>
  <c r="L39" i="21"/>
  <c r="N39" i="21" s="1"/>
  <c r="L8" i="21"/>
  <c r="N8" i="21" s="1"/>
  <c r="L57" i="21"/>
  <c r="N57" i="21" s="1"/>
  <c r="G7" i="22"/>
  <c r="M7" i="21" s="1"/>
  <c r="M15" i="21"/>
  <c r="J9" i="49"/>
  <c r="M23" i="21"/>
  <c r="J10" i="49"/>
  <c r="L20" i="21"/>
  <c r="N20" i="21" s="1"/>
  <c r="L53" i="21"/>
  <c r="N53" i="21" s="1"/>
  <c r="L70" i="21"/>
  <c r="N70" i="21" s="1"/>
  <c r="L61" i="21" l="1"/>
  <c r="N61" i="21" s="1"/>
  <c r="K15" i="21"/>
  <c r="L32" i="21"/>
  <c r="N32" i="21" s="1"/>
  <c r="L41" i="21"/>
  <c r="N41" i="21" s="1"/>
  <c r="L67" i="21"/>
  <c r="N67" i="21" s="1"/>
  <c r="L27" i="21"/>
  <c r="N27" i="21" s="1"/>
  <c r="L51" i="21"/>
  <c r="N51" i="21" s="1"/>
  <c r="L48" i="21"/>
  <c r="N48" i="21" s="1"/>
  <c r="L38" i="21"/>
  <c r="N38" i="21" s="1"/>
  <c r="L16" i="21"/>
  <c r="N16" i="21" s="1"/>
  <c r="L63" i="21"/>
  <c r="N63" i="21" s="1"/>
  <c r="L59" i="21"/>
  <c r="N59" i="21" s="1"/>
  <c r="L64" i="21"/>
  <c r="N64" i="21" s="1"/>
  <c r="L72" i="21"/>
  <c r="N72" i="21" s="1"/>
  <c r="L45" i="21"/>
  <c r="N45" i="21" s="1"/>
  <c r="L40" i="21"/>
  <c r="N40" i="21" s="1"/>
  <c r="L37" i="21"/>
  <c r="N37" i="21" s="1"/>
  <c r="L69" i="21"/>
  <c r="N69" i="21" s="1"/>
  <c r="L65" i="21"/>
  <c r="N65" i="21" s="1"/>
  <c r="L21" i="21"/>
  <c r="N21" i="21" s="1"/>
  <c r="L35" i="21"/>
  <c r="N35" i="21" s="1"/>
  <c r="L33" i="21"/>
  <c r="N33" i="21" s="1"/>
  <c r="L49" i="21"/>
  <c r="N49" i="21" s="1"/>
  <c r="D76" i="12"/>
  <c r="F42" i="12"/>
  <c r="K10" i="49"/>
  <c r="L23" i="21"/>
  <c r="N23" i="21" s="1"/>
  <c r="J7" i="12"/>
  <c r="K7" i="21" s="1"/>
  <c r="K9" i="49"/>
  <c r="L15" i="21"/>
  <c r="N15" i="21" s="1"/>
  <c r="H42" i="12" l="1"/>
  <c r="J42" i="12" s="1"/>
  <c r="K42" i="21" s="1"/>
  <c r="C76" i="22"/>
  <c r="F71" i="12"/>
  <c r="C76" i="12"/>
  <c r="L7" i="21"/>
  <c r="N7" i="21" s="1"/>
  <c r="H71" i="12" l="1"/>
  <c r="L42" i="21"/>
  <c r="N42" i="21" s="1"/>
  <c r="G76" i="12"/>
  <c r="F76" i="12"/>
  <c r="D76" i="22"/>
  <c r="J71" i="12" l="1"/>
  <c r="K71" i="21" s="1"/>
  <c r="H76" i="12"/>
  <c r="J76" i="12" s="1"/>
  <c r="K76" i="21" s="1"/>
  <c r="G71" i="22"/>
  <c r="M71" i="21" s="1"/>
  <c r="E76" i="22"/>
  <c r="G76" i="22" s="1"/>
  <c r="M76" i="21" s="1"/>
  <c r="L76" i="21" l="1"/>
  <c r="N76" i="21" s="1"/>
  <c r="L71" i="21"/>
  <c r="N71" i="21" s="1"/>
</calcChain>
</file>

<file path=xl/sharedStrings.xml><?xml version="1.0" encoding="utf-8"?>
<sst xmlns="http://schemas.openxmlformats.org/spreadsheetml/2006/main" count="476" uniqueCount="255">
  <si>
    <t>District</t>
  </si>
  <si>
    <t>STATE TOTAL</t>
  </si>
  <si>
    <t>Total</t>
  </si>
  <si>
    <t>LEA</t>
  </si>
  <si>
    <t>Revenue and Fees excludes debt service and capital outlay.</t>
  </si>
  <si>
    <t>Charter School with a District Building</t>
  </si>
  <si>
    <t>Charter School without a District Building</t>
  </si>
  <si>
    <t>Note: Local Revenues include Ad Valorem, Sales Tax Revenue, and Revenue for 16th Section Land.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</si>
  <si>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</si>
  <si>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</si>
  <si>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</si>
  <si>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</si>
  <si>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</si>
  <si>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</si>
  <si>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</si>
  <si>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</si>
  <si>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</si>
  <si>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</si>
  <si>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</si>
  <si>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</si>
  <si>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</si>
  <si>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</si>
  <si>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</si>
  <si>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</si>
  <si>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</si>
  <si>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</si>
  <si>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</si>
  <si>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</si>
  <si>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</si>
  <si>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</si>
  <si>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</si>
  <si>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</si>
  <si>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</si>
  <si>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</si>
  <si>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</si>
  <si>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</si>
  <si>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</si>
  <si>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</si>
  <si>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</si>
  <si>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</si>
  <si>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</si>
  <si>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</si>
  <si>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</si>
  <si>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</si>
  <si>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</si>
  <si>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</si>
  <si>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</si>
  <si>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</si>
  <si>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</si>
  <si>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</si>
  <si>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</si>
  <si>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</si>
  <si>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</si>
  <si>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</si>
  <si>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</si>
  <si>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</si>
  <si>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</si>
  <si>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</si>
  <si>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</si>
  <si>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</si>
  <si>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</si>
  <si>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</si>
  <si>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</si>
  <si>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</si>
  <si>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</si>
  <si>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</si>
  <si>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</si>
  <si>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</si>
  <si>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</si>
  <si>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</si>
  <si>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</si>
  <si>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</si>
  <si>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</si>
  <si>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</si>
  <si>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</si>
  <si>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</si>
  <si>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</si>
  <si>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School
System</t>
  </si>
  <si>
    <t>Total 
Revenues</t>
  </si>
  <si>
    <t>Total
Revenues
Minus
Total Fees
Collected</t>
  </si>
  <si>
    <t>Local
Revenue
Per Pupil</t>
  </si>
  <si>
    <t>* Continuation of prior year pay raises vary by LEA</t>
  </si>
  <si>
    <t>Caddo</t>
  </si>
  <si>
    <t>East Baton Rouge</t>
  </si>
  <si>
    <t>Orleans*</t>
  </si>
  <si>
    <t>Continuation
of Prior Year 
Pay Raises
Per Pupil</t>
  </si>
  <si>
    <t>Allen</t>
  </si>
  <si>
    <t>Ascension</t>
  </si>
  <si>
    <t>Assumption</t>
  </si>
  <si>
    <t>Avoyelles</t>
  </si>
  <si>
    <t>Beauregard</t>
  </si>
  <si>
    <t>Bienville</t>
  </si>
  <si>
    <t>Bossier</t>
  </si>
  <si>
    <t>Calcasieu</t>
  </si>
  <si>
    <t>Caldwell</t>
  </si>
  <si>
    <t>Cameron</t>
  </si>
  <si>
    <t>Catahoula</t>
  </si>
  <si>
    <t>Claiborne</t>
  </si>
  <si>
    <t>Concordia</t>
  </si>
  <si>
    <t>Desoto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</si>
  <si>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</si>
  <si>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</si>
  <si>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</si>
  <si>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</si>
  <si>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</si>
  <si>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</si>
  <si>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</si>
  <si>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</si>
  <si>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</si>
  <si>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</si>
  <si>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</si>
  <si>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</si>
  <si>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Lincoln</t>
  </si>
  <si>
    <t>Livingston</t>
  </si>
  <si>
    <t>Madison</t>
  </si>
  <si>
    <t>Morehouse</t>
  </si>
  <si>
    <t>Natchitoches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</si>
  <si>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</si>
  <si>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</si>
  <si>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</si>
  <si>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</si>
  <si>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</si>
  <si>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</si>
  <si>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</si>
  <si>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</si>
  <si>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</si>
  <si>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</si>
  <si>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</si>
  <si>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</si>
  <si>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</si>
  <si>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</si>
  <si>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</si>
  <si>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</si>
  <si>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</si>
  <si>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</si>
  <si>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</si>
  <si>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</si>
  <si>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</si>
  <si>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</si>
  <si>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</si>
  <si>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</si>
  <si>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</si>
  <si>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</si>
  <si>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</si>
  <si>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</si>
  <si>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</si>
  <si>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</si>
  <si>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Zachary Community</t>
  </si>
  <si>
    <t>City Of Baker</t>
  </si>
  <si>
    <t>Central Community</t>
  </si>
  <si>
    <t>Acadia</t>
  </si>
  <si>
    <t>State Average</t>
  </si>
  <si>
    <t>Level 2</t>
  </si>
  <si>
    <t>Level 1
Base</t>
  </si>
  <si>
    <t>Level 1
Career &amp;
Technical</t>
  </si>
  <si>
    <t>Level 1
Students
With
Disabilities</t>
  </si>
  <si>
    <t>Level 1
Gifted &amp;
Talented</t>
  </si>
  <si>
    <t>Level 3
Continuation
of Prior Year
Pay Raises</t>
  </si>
  <si>
    <t>Level 3
Hold
Harmless &amp;
Mandated
Cost
Adjustments</t>
  </si>
  <si>
    <t>Orleans</t>
  </si>
  <si>
    <t>City of Monroe</t>
  </si>
  <si>
    <t>City of Bogalusa</t>
  </si>
  <si>
    <t>City of Baker</t>
  </si>
  <si>
    <t>LaSalle</t>
  </si>
  <si>
    <t>State Total</t>
  </si>
  <si>
    <t>Associated fees include Sheriff Fee, Assessor Fee, Election Fee, Pension Fund, &amp; Sales Tax Collection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</si>
  <si>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 
Local
Revenue
Paid to OJJ
</t>
    </r>
  </si>
  <si>
    <t>D'Arbonne
Woods
Charter
School</t>
  </si>
  <si>
    <t>Madison
Preparatory
Academy</t>
  </si>
  <si>
    <t>University
View
Academy</t>
  </si>
  <si>
    <t>Lake
Charles
Charter
Academy</t>
  </si>
  <si>
    <t>Lycee
Francais
de la
Nouvelle-
Orleans</t>
  </si>
  <si>
    <t>New
Orleans
Military/
Maritime
Academy</t>
  </si>
  <si>
    <t>Noble
Minds</t>
  </si>
  <si>
    <t>Advantage
Charter
Academy</t>
  </si>
  <si>
    <t>JCFA
Lafayette</t>
  </si>
  <si>
    <t>Willow
Charter
Academy</t>
  </si>
  <si>
    <t>Lincoln
Prep
School</t>
  </si>
  <si>
    <t>Greater
Grace</t>
  </si>
  <si>
    <t>Iberville
Charter
Academy</t>
  </si>
  <si>
    <t>Delta
Charter
School</t>
  </si>
  <si>
    <t>Lake
Charles
College
Prep</t>
  </si>
  <si>
    <t>Northeast
Claiborne
Charter</t>
  </si>
  <si>
    <t>Acadiana
Renaissance
Charter
Academy</t>
  </si>
  <si>
    <t>Louisiana
Key
Academy</t>
  </si>
  <si>
    <t>Lafayette
Renaissance
Charter
Academy</t>
  </si>
  <si>
    <t>Impact
Charter</t>
  </si>
  <si>
    <t>Louisiana
Virtual
Charter
Academy</t>
  </si>
  <si>
    <t>Southwest
Louisiana
Charter
School</t>
  </si>
  <si>
    <t>JS Clark
Leadership
Academy</t>
  </si>
  <si>
    <t>GEO Prep
Academy</t>
  </si>
  <si>
    <t>Collegiate
Academy</t>
  </si>
  <si>
    <t>Baton
Rouge
Univ. Prep</t>
  </si>
  <si>
    <t>MFP
Membership
per SIS</t>
  </si>
  <si>
    <t>RSD
Operated
&amp;
Type 5
Charters</t>
  </si>
  <si>
    <t>GEO Prep 
Mid-City of 
Greater 
Baton Rouge</t>
  </si>
  <si>
    <t>Level 1
Economically
Disadvantaged</t>
  </si>
  <si>
    <t>RSD Operated and Type 5 Charter Schools</t>
  </si>
  <si>
    <r>
      <t xml:space="preserve">State Cost
Allocation
Per Pupil
</t>
    </r>
    <r>
      <rPr>
        <sz val="10"/>
        <rFont val="Arial"/>
        <family val="2"/>
      </rPr>
      <t xml:space="preserve">
(Levels 1, 2,
&amp; 3 without
Continuation
of Prior Year
Pay Raises)</t>
    </r>
  </si>
  <si>
    <r>
      <t xml:space="preserve">Total MFP
State Cost
Allocation
Per Pupil
</t>
    </r>
    <r>
      <rPr>
        <sz val="10"/>
        <rFont val="Arial"/>
        <family val="2"/>
      </rPr>
      <t>(Levels 1, 2,
&amp; 3 with
Continuation
of Prior Year
Pay Raises)</t>
    </r>
  </si>
  <si>
    <t>C1 + C2</t>
  </si>
  <si>
    <t>C4</t>
  </si>
  <si>
    <t>C5 + C6</t>
  </si>
  <si>
    <t>Total
Table 3</t>
  </si>
  <si>
    <t>Athlos
Academy
of Jefferson
Parish</t>
  </si>
  <si>
    <t>WAL001</t>
  </si>
  <si>
    <t>WAK001</t>
  </si>
  <si>
    <t>W7A001</t>
  </si>
  <si>
    <t>W1A001</t>
  </si>
  <si>
    <t>WZ8001</t>
  </si>
  <si>
    <t>W4A001</t>
  </si>
  <si>
    <t>W8A001</t>
  </si>
  <si>
    <t>W1B001</t>
  </si>
  <si>
    <t>W3B001</t>
  </si>
  <si>
    <t>W4B001</t>
  </si>
  <si>
    <t>W5B001</t>
  </si>
  <si>
    <t>W6B001</t>
  </si>
  <si>
    <t>W7B001</t>
  </si>
  <si>
    <t>W2B001</t>
  </si>
  <si>
    <t>WAU001</t>
  </si>
  <si>
    <t>W33001</t>
  </si>
  <si>
    <t>W37001</t>
  </si>
  <si>
    <t>W18001</t>
  </si>
  <si>
    <t>W1D001</t>
  </si>
  <si>
    <t>WJ5001</t>
  </si>
  <si>
    <t>WAQ001</t>
  </si>
  <si>
    <t>WBQ001</t>
  </si>
  <si>
    <t>WBR001</t>
  </si>
  <si>
    <t>WBX001</t>
  </si>
  <si>
    <t>WBY001</t>
  </si>
  <si>
    <t>WAG001</t>
  </si>
  <si>
    <t>City/Parish</t>
  </si>
  <si>
    <t>Int'l
High
School
of New
Orleans</t>
  </si>
  <si>
    <t>JCFA -
East</t>
  </si>
  <si>
    <t>New Harmony
High School</t>
  </si>
  <si>
    <t>GEO Next
Generation
High
School</t>
  </si>
  <si>
    <t>Red River
Charter
Academy</t>
  </si>
  <si>
    <t>DeSoto</t>
  </si>
  <si>
    <t>St. John the Baptist</t>
  </si>
  <si>
    <t>FY2020-21 MFP State Cost Allocation Per Pupil Amounts</t>
  </si>
  <si>
    <r>
      <t xml:space="preserve">Initial
FY2020-21
Local Revenue
Representation
</t>
    </r>
    <r>
      <rPr>
        <sz val="10"/>
        <rFont val="Arial"/>
        <family val="2"/>
      </rPr>
      <t>(Based on Projected
FY2019-20
Local Revenue)</t>
    </r>
  </si>
  <si>
    <r>
      <t xml:space="preserve">Initial
FY2020-21
Debt Service &amp;
Capital Project
Revenue
</t>
    </r>
    <r>
      <rPr>
        <sz val="10"/>
        <rFont val="Arial"/>
        <family val="2"/>
      </rPr>
      <t>(Based on Projected
FY2019-20
Local Revenue)</t>
    </r>
  </si>
  <si>
    <r>
      <t xml:space="preserve">Initial
FY2020-21
Total Local Revenue
Representation
</t>
    </r>
    <r>
      <rPr>
        <sz val="10"/>
        <rFont val="Arial"/>
        <family val="2"/>
      </rPr>
      <t>(With Projected
FY2019-20 Debt
Service &amp; Capital
Project Revenue)</t>
    </r>
  </si>
  <si>
    <t>Source: Projected FY2019-20 Revenue and Expenditure Data; February 1, 2020 Student Count</t>
  </si>
  <si>
    <t>FY2020-21 Initial Charter School Per Pupil Funding (July 2020)</t>
  </si>
  <si>
    <t>(Source: Projected FY2019-20 Revenue and Expenditure Data; February 1, 2020 Student Count)</t>
  </si>
  <si>
    <t>FY2020-21 MFP State Cost
Allocation Per Pupil Amounts</t>
  </si>
  <si>
    <t>MFP Base_2.1.20</t>
  </si>
  <si>
    <t>Source: FY2019-2020 Projected Revenue and Expenditure Data</t>
  </si>
  <si>
    <r>
      <rPr>
        <b/>
        <sz val="10"/>
        <color rgb="FFFF0000"/>
        <rFont val="Arial"/>
        <family val="2"/>
      </rPr>
      <t>Minus</t>
    </r>
    <r>
      <rPr>
        <b/>
        <sz val="10"/>
        <rFont val="Arial"/>
        <family val="2"/>
      </rPr>
      <t xml:space="preserve">
Amount
Excluded
</t>
    </r>
    <r>
      <rPr>
        <sz val="10"/>
        <rFont val="Arial"/>
        <family val="2"/>
      </rPr>
      <t>Per R.S. 17:1990
(C)(2)(a)(iii) &amp;
R.S. 17:100.12(B)</t>
    </r>
  </si>
  <si>
    <t>Projected
FY2019-20
Non-Debt
Revenues</t>
  </si>
  <si>
    <t>Projected
FY2019-20
Non-Debt
Fees</t>
  </si>
  <si>
    <t>Projected
FY2019-20
Debt Only
Revenues</t>
  </si>
  <si>
    <t>Projected
FY2019-20
Debt Only
Fees</t>
  </si>
  <si>
    <t>Debt Service
&amp; Capital
Project Local
Revenue
Per Pupil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</si>
</sst>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Microsoft Sans Serif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204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Arial Narrow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2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theme="0" tint="-0.249977111117893"/>
      </bottom>
      <diagonal/>
    </border>
    <border>
      <left style="thin">
        <color indexed="63"/>
      </left>
      <right/>
      <top/>
      <bottom style="thin">
        <color theme="0" tint="-0.24997711111789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44" fontId="12" fillId="0" borderId="0" applyFont="0" applyFill="0" applyBorder="0" applyAlignment="0" applyProtection="0"/>
    <xf numFmtId="0" fontId="12" fillId="0" borderId="0"/>
    <xf numFmtId="0" fontId="14" fillId="0" borderId="0"/>
    <xf numFmtId="0" fontId="8" fillId="0" borderId="0"/>
    <xf numFmtId="0" fontId="10" fillId="0" borderId="0"/>
    <xf numFmtId="43" fontId="14" fillId="0" borderId="0" applyFont="0" applyFill="0" applyBorder="0" applyAlignment="0" applyProtection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15" fillId="0" borderId="0"/>
    <xf numFmtId="0" fontId="3" fillId="0" borderId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8" fillId="10" borderId="0" applyNumberFormat="0" applyBorder="0" applyAlignment="0" applyProtection="0"/>
    <xf numFmtId="0" fontId="19" fillId="27" borderId="17" applyNumberFormat="0" applyAlignment="0" applyProtection="0"/>
    <xf numFmtId="0" fontId="20" fillId="28" borderId="18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3" fillId="0" borderId="19" applyNumberFormat="0" applyFill="0" applyAlignment="0" applyProtection="0"/>
    <xf numFmtId="0" fontId="24" fillId="0" borderId="20" applyNumberFormat="0" applyFill="0" applyAlignment="0" applyProtection="0"/>
    <xf numFmtId="0" fontId="25" fillId="0" borderId="21" applyNumberFormat="0" applyFill="0" applyAlignment="0" applyProtection="0"/>
    <xf numFmtId="0" fontId="25" fillId="0" borderId="0" applyNumberFormat="0" applyFill="0" applyBorder="0" applyAlignment="0" applyProtection="0"/>
    <xf numFmtId="0" fontId="26" fillId="14" borderId="17" applyNumberFormat="0" applyAlignment="0" applyProtection="0"/>
    <xf numFmtId="0" fontId="27" fillId="0" borderId="22" applyNumberFormat="0" applyFill="0" applyAlignment="0" applyProtection="0"/>
    <xf numFmtId="0" fontId="28" fillId="2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30" borderId="1" applyNumberFormat="0" applyFont="0" applyAlignment="0" applyProtection="0"/>
    <xf numFmtId="0" fontId="30" fillId="27" borderId="23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8" fillId="0" borderId="0"/>
    <xf numFmtId="0" fontId="1" fillId="0" borderId="0"/>
    <xf numFmtId="43" fontId="8" fillId="0" borderId="0" applyFont="0" applyFill="0" applyBorder="0" applyAlignment="0" applyProtection="0"/>
  </cellStyleXfs>
  <cellXfs count="156">
    <xf numFmtId="0" fontId="0" fillId="0" borderId="0" xfId="0"/>
    <xf numFmtId="38" fontId="10" fillId="31" borderId="27" xfId="5" applyNumberFormat="1" applyFont="1" applyFill="1" applyBorder="1" applyAlignment="1" applyProtection="1">
      <alignment vertical="center"/>
    </xf>
    <xf numFmtId="38" fontId="10" fillId="31" borderId="26" xfId="5" applyNumberFormat="1" applyFont="1" applyFill="1" applyBorder="1" applyAlignment="1" applyProtection="1">
      <alignment vertical="center"/>
    </xf>
    <xf numFmtId="38" fontId="10" fillId="31" borderId="9" xfId="5" applyNumberFormat="1" applyFont="1" applyFill="1" applyBorder="1" applyAlignment="1" applyProtection="1">
      <alignment vertical="center"/>
    </xf>
    <xf numFmtId="0" fontId="34" fillId="0" borderId="0" xfId="95" applyFont="1"/>
    <xf numFmtId="0" fontId="34" fillId="0" borderId="0" xfId="95" applyFont="1" applyFill="1" applyBorder="1"/>
    <xf numFmtId="0" fontId="35" fillId="0" borderId="0" xfId="95" applyFont="1" applyAlignment="1">
      <alignment vertical="center"/>
    </xf>
    <xf numFmtId="0" fontId="35" fillId="0" borderId="0" xfId="95" applyFont="1" applyFill="1" applyBorder="1" applyAlignment="1">
      <alignment vertical="center"/>
    </xf>
    <xf numFmtId="0" fontId="8" fillId="0" borderId="0" xfId="95" applyFont="1" applyFill="1" applyAlignment="1">
      <alignment vertical="center"/>
    </xf>
    <xf numFmtId="0" fontId="11" fillId="0" borderId="4" xfId="95" applyFont="1" applyFill="1" applyBorder="1" applyAlignment="1">
      <alignment horizontal="center" vertical="center" wrapText="1"/>
    </xf>
    <xf numFmtId="0" fontId="8" fillId="0" borderId="0" xfId="95" applyFont="1" applyFill="1" applyBorder="1" applyAlignment="1">
      <alignment vertical="center"/>
    </xf>
    <xf numFmtId="0" fontId="10" fillId="0" borderId="0" xfId="95" quotePrefix="1" applyFont="1" applyFill="1" applyBorder="1" applyAlignment="1">
      <alignment horizontal="left" vertical="center"/>
    </xf>
    <xf numFmtId="0" fontId="11" fillId="7" borderId="39" xfId="95" applyFont="1" applyFill="1" applyBorder="1" applyAlignment="1">
      <alignment horizontal="center" vertical="center" wrapText="1"/>
    </xf>
    <xf numFmtId="0" fontId="11" fillId="6" borderId="9" xfId="95" applyFont="1" applyFill="1" applyBorder="1" applyAlignment="1">
      <alignment horizontal="center" vertical="center" wrapText="1"/>
    </xf>
    <xf numFmtId="0" fontId="40" fillId="7" borderId="39" xfId="95" applyFont="1" applyFill="1" applyBorder="1" applyAlignment="1">
      <alignment horizontal="center" vertical="center" wrapText="1"/>
    </xf>
    <xf numFmtId="0" fontId="34" fillId="3" borderId="2" xfId="95" applyFont="1" applyFill="1" applyBorder="1" applyAlignment="1">
      <alignment vertical="center"/>
    </xf>
    <xf numFmtId="0" fontId="8" fillId="3" borderId="2" xfId="95" applyFont="1" applyFill="1" applyBorder="1" applyAlignment="1">
      <alignment vertical="center"/>
    </xf>
    <xf numFmtId="0" fontId="8" fillId="3" borderId="2" xfId="95" applyFont="1" applyFill="1" applyBorder="1" applyAlignment="1">
      <alignment horizontal="center" vertical="center"/>
    </xf>
    <xf numFmtId="0" fontId="8" fillId="0" borderId="8" xfId="95" applyFont="1" applyFill="1" applyBorder="1" applyAlignment="1">
      <alignment horizontal="center" vertical="center"/>
    </xf>
    <xf numFmtId="0" fontId="34" fillId="3" borderId="5" xfId="95" applyFont="1" applyFill="1" applyBorder="1" applyAlignment="1">
      <alignment vertical="center"/>
    </xf>
    <xf numFmtId="0" fontId="8" fillId="3" borderId="5" xfId="95" applyFont="1" applyFill="1" applyBorder="1" applyAlignment="1">
      <alignment vertical="center"/>
    </xf>
    <xf numFmtId="6" fontId="8" fillId="0" borderId="8" xfId="54" applyNumberFormat="1" applyFont="1" applyFill="1" applyBorder="1" applyAlignment="1">
      <alignment horizontal="center" vertical="center"/>
    </xf>
    <xf numFmtId="0" fontId="8" fillId="0" borderId="0" xfId="95" applyFont="1" applyFill="1" applyBorder="1" applyAlignment="1" applyProtection="1">
      <alignment vertical="center"/>
    </xf>
    <xf numFmtId="6" fontId="8" fillId="0" borderId="0" xfId="54" applyNumberFormat="1" applyFont="1" applyFill="1" applyBorder="1" applyAlignment="1">
      <alignment vertical="center"/>
    </xf>
    <xf numFmtId="6" fontId="11" fillId="0" borderId="2" xfId="45" applyNumberFormat="1" applyFont="1" applyFill="1" applyBorder="1" applyAlignment="1" applyProtection="1">
      <alignment vertical="center"/>
    </xf>
    <xf numFmtId="38" fontId="11" fillId="0" borderId="2" xfId="45" applyNumberFormat="1" applyFont="1" applyFill="1" applyBorder="1" applyAlignment="1" applyProtection="1">
      <alignment vertical="center"/>
    </xf>
    <xf numFmtId="0" fontId="11" fillId="6" borderId="49" xfId="95" applyFont="1" applyFill="1" applyBorder="1" applyAlignment="1">
      <alignment horizontal="center" vertical="center" wrapText="1"/>
    </xf>
    <xf numFmtId="0" fontId="11" fillId="6" borderId="50" xfId="95" applyFont="1" applyFill="1" applyBorder="1" applyAlignment="1">
      <alignment horizontal="center" vertical="center" wrapText="1"/>
    </xf>
    <xf numFmtId="0" fontId="11" fillId="6" borderId="51" xfId="95" applyFont="1" applyFill="1" applyBorder="1" applyAlignment="1">
      <alignment horizontal="center" vertical="center" wrapText="1"/>
    </xf>
    <xf numFmtId="0" fontId="8" fillId="35" borderId="5" xfId="5" applyFont="1" applyFill="1" applyBorder="1" applyAlignment="1">
      <alignment horizontal="center" vertical="center" wrapText="1"/>
    </xf>
    <xf numFmtId="0" fontId="8" fillId="33" borderId="5" xfId="5" applyFont="1" applyFill="1" applyBorder="1" applyAlignment="1">
      <alignment horizontal="center" vertical="center" wrapText="1"/>
    </xf>
    <xf numFmtId="0" fontId="8" fillId="31" borderId="5" xfId="5" applyFont="1" applyFill="1" applyBorder="1" applyAlignment="1">
      <alignment horizontal="center" vertical="center" wrapText="1"/>
    </xf>
    <xf numFmtId="0" fontId="8" fillId="34" borderId="2" xfId="5" applyFont="1" applyFill="1" applyBorder="1" applyAlignment="1">
      <alignment horizontal="center" vertical="center" wrapText="1"/>
    </xf>
    <xf numFmtId="0" fontId="8" fillId="35" borderId="8" xfId="5" applyFont="1" applyFill="1" applyBorder="1" applyAlignment="1">
      <alignment horizontal="center" vertical="center" wrapText="1"/>
    </xf>
    <xf numFmtId="0" fontId="8" fillId="33" borderId="9" xfId="5" applyFont="1" applyFill="1" applyBorder="1" applyAlignment="1">
      <alignment horizontal="center" vertical="center" wrapText="1"/>
    </xf>
    <xf numFmtId="0" fontId="8" fillId="31" borderId="9" xfId="5" applyFont="1" applyFill="1" applyBorder="1" applyAlignment="1">
      <alignment horizontal="center" vertical="center" wrapText="1"/>
    </xf>
    <xf numFmtId="0" fontId="42" fillId="3" borderId="2" xfId="97" quotePrefix="1" applyNumberFormat="1" applyFont="1" applyFill="1" applyBorder="1" applyAlignment="1" applyProtection="1">
      <alignment horizontal="center" vertical="center"/>
    </xf>
    <xf numFmtId="0" fontId="42" fillId="3" borderId="7" xfId="97" quotePrefix="1" applyNumberFormat="1" applyFont="1" applyFill="1" applyBorder="1" applyAlignment="1" applyProtection="1">
      <alignment horizontal="center" vertical="center"/>
    </xf>
    <xf numFmtId="38" fontId="10" fillId="31" borderId="8" xfId="5" applyNumberFormat="1" applyFont="1" applyFill="1" applyBorder="1" applyAlignment="1" applyProtection="1">
      <alignment vertical="center"/>
    </xf>
    <xf numFmtId="38" fontId="43" fillId="0" borderId="39" xfId="0" applyNumberFormat="1" applyFont="1" applyFill="1" applyBorder="1" applyAlignment="1">
      <alignment horizontal="center" vertical="center"/>
    </xf>
    <xf numFmtId="38" fontId="10" fillId="0" borderId="26" xfId="5" applyNumberFormat="1" applyFont="1" applyFill="1" applyBorder="1" applyAlignment="1" applyProtection="1">
      <alignment vertical="center"/>
    </xf>
    <xf numFmtId="38" fontId="10" fillId="0" borderId="9" xfId="5" applyNumberFormat="1" applyFont="1" applyFill="1" applyBorder="1" applyAlignment="1" applyProtection="1">
      <alignment vertical="center"/>
    </xf>
    <xf numFmtId="38" fontId="10" fillId="0" borderId="27" xfId="5" applyNumberFormat="1" applyFont="1" applyFill="1" applyBorder="1" applyAlignment="1" applyProtection="1">
      <alignment vertical="center"/>
    </xf>
    <xf numFmtId="0" fontId="0" fillId="35" borderId="9" xfId="0" applyFill="1" applyBorder="1" applyAlignment="1">
      <alignment horizontal="center" vertical="center"/>
    </xf>
    <xf numFmtId="0" fontId="8" fillId="0" borderId="0" xfId="7"/>
    <xf numFmtId="0" fontId="8" fillId="0" borderId="13" xfId="95" applyFont="1" applyFill="1" applyBorder="1" applyAlignment="1" applyProtection="1">
      <alignment vertical="center"/>
    </xf>
    <xf numFmtId="0" fontId="8" fillId="0" borderId="14" xfId="95" applyFont="1" applyFill="1" applyBorder="1" applyAlignment="1" applyProtection="1">
      <alignment vertical="center"/>
    </xf>
    <xf numFmtId="0" fontId="8" fillId="0" borderId="15" xfId="95" applyFont="1" applyFill="1" applyBorder="1" applyAlignment="1" applyProtection="1">
      <alignment vertical="center"/>
    </xf>
    <xf numFmtId="0" fontId="11" fillId="32" borderId="8" xfId="7" applyFont="1" applyFill="1" applyBorder="1" applyAlignment="1">
      <alignment horizontal="center" vertical="center" wrapText="1"/>
    </xf>
    <xf numFmtId="0" fontId="11" fillId="32" borderId="9" xfId="7" applyFont="1" applyFill="1" applyBorder="1" applyAlignment="1">
      <alignment horizontal="center" vertical="center" wrapText="1"/>
    </xf>
    <xf numFmtId="0" fontId="8" fillId="3" borderId="34" xfId="95" applyFont="1" applyFill="1" applyBorder="1" applyAlignment="1">
      <alignment horizontal="center" vertical="center"/>
    </xf>
    <xf numFmtId="0" fontId="8" fillId="3" borderId="7" xfId="95" applyFont="1" applyFill="1" applyBorder="1" applyAlignment="1">
      <alignment horizontal="center" vertical="center"/>
    </xf>
    <xf numFmtId="0" fontId="11" fillId="4" borderId="2" xfId="95" applyFont="1" applyFill="1" applyBorder="1" applyAlignment="1" applyProtection="1">
      <alignment vertical="center"/>
    </xf>
    <xf numFmtId="6" fontId="11" fillId="4" borderId="2" xfId="54" applyNumberFormat="1" applyFont="1" applyFill="1" applyBorder="1" applyAlignment="1">
      <alignment vertical="center"/>
    </xf>
    <xf numFmtId="6" fontId="11" fillId="4" borderId="7" xfId="54" applyNumberFormat="1" applyFont="1" applyFill="1" applyBorder="1" applyAlignment="1">
      <alignment vertical="center"/>
    </xf>
    <xf numFmtId="0" fontId="8" fillId="0" borderId="0" xfId="7" applyFill="1"/>
    <xf numFmtId="0" fontId="33" fillId="0" borderId="0" xfId="95" applyFont="1" applyFill="1" applyAlignment="1">
      <alignment vertical="center"/>
    </xf>
    <xf numFmtId="0" fontId="11" fillId="2" borderId="9" xfId="95" applyFont="1" applyFill="1" applyBorder="1" applyAlignment="1">
      <alignment horizontal="center" vertical="center" wrapText="1"/>
    </xf>
    <xf numFmtId="0" fontId="11" fillId="2" borderId="9" xfId="9" applyFont="1" applyFill="1" applyBorder="1" applyAlignment="1">
      <alignment horizontal="center" vertical="center" wrapText="1"/>
    </xf>
    <xf numFmtId="0" fontId="11" fillId="8" borderId="2" xfId="9" applyFont="1" applyFill="1" applyBorder="1" applyAlignment="1">
      <alignment horizontal="center" vertical="center" wrapText="1"/>
    </xf>
    <xf numFmtId="0" fontId="11" fillId="7" borderId="2" xfId="9" applyFont="1" applyFill="1" applyBorder="1" applyAlignment="1">
      <alignment horizontal="center" vertical="center" wrapText="1"/>
    </xf>
    <xf numFmtId="0" fontId="11" fillId="2" borderId="2" xfId="9" applyFont="1" applyFill="1" applyBorder="1" applyAlignment="1">
      <alignment horizontal="center" vertical="center" wrapText="1"/>
    </xf>
    <xf numFmtId="0" fontId="11" fillId="6" borderId="2" xfId="9" quotePrefix="1" applyFont="1" applyFill="1" applyBorder="1" applyAlignment="1">
      <alignment horizontal="center" vertical="center" wrapText="1"/>
    </xf>
    <xf numFmtId="1" fontId="42" fillId="3" borderId="2" xfId="9" applyNumberFormat="1" applyFont="1" applyFill="1" applyBorder="1" applyAlignment="1" applyProtection="1">
      <alignment horizontal="center" vertical="center"/>
    </xf>
    <xf numFmtId="0" fontId="9" fillId="3" borderId="5" xfId="9" quotePrefix="1" applyFont="1" applyFill="1" applyBorder="1" applyAlignment="1">
      <alignment horizontal="center" vertical="center"/>
    </xf>
    <xf numFmtId="0" fontId="9" fillId="3" borderId="5" xfId="9" applyFont="1" applyFill="1" applyBorder="1" applyAlignment="1">
      <alignment horizontal="center" vertical="center"/>
    </xf>
    <xf numFmtId="5" fontId="9" fillId="3" borderId="5" xfId="9" quotePrefix="1" applyNumberFormat="1" applyFont="1" applyFill="1" applyBorder="1" applyAlignment="1">
      <alignment horizontal="center" vertical="center"/>
    </xf>
    <xf numFmtId="0" fontId="8" fillId="0" borderId="44" xfId="9" applyFont="1" applyFill="1" applyBorder="1" applyAlignment="1" applyProtection="1">
      <alignment vertical="center"/>
    </xf>
    <xf numFmtId="3" fontId="8" fillId="0" borderId="27" xfId="9" applyNumberFormat="1" applyFont="1" applyFill="1" applyBorder="1" applyAlignment="1">
      <alignment vertical="center"/>
    </xf>
    <xf numFmtId="3" fontId="8" fillId="0" borderId="26" xfId="9" applyNumberFormat="1" applyFont="1" applyFill="1" applyBorder="1" applyAlignment="1">
      <alignment vertical="center"/>
    </xf>
    <xf numFmtId="0" fontId="8" fillId="0" borderId="46" xfId="9" applyFont="1" applyFill="1" applyBorder="1" applyAlignment="1" applyProtection="1">
      <alignment vertical="center"/>
    </xf>
    <xf numFmtId="3" fontId="8" fillId="0" borderId="9" xfId="9" applyNumberFormat="1" applyFont="1" applyFill="1" applyBorder="1" applyAlignment="1">
      <alignment vertical="center"/>
    </xf>
    <xf numFmtId="0" fontId="8" fillId="0" borderId="48" xfId="9" applyFont="1" applyFill="1" applyBorder="1" applyAlignment="1" applyProtection="1">
      <alignment vertical="center"/>
    </xf>
    <xf numFmtId="6" fontId="8" fillId="0" borderId="9" xfId="9" applyNumberFormat="1" applyFont="1" applyFill="1" applyBorder="1" applyAlignment="1">
      <alignment vertical="center"/>
    </xf>
    <xf numFmtId="0" fontId="11" fillId="0" borderId="2" xfId="9" applyFont="1" applyFill="1" applyBorder="1" applyAlignment="1" applyProtection="1">
      <alignment horizontal="center" vertical="center"/>
    </xf>
    <xf numFmtId="0" fontId="8" fillId="0" borderId="0" xfId="9" applyFont="1" applyFill="1" applyBorder="1" applyAlignment="1">
      <alignment vertical="center"/>
    </xf>
    <xf numFmtId="0" fontId="11" fillId="5" borderId="2" xfId="9" applyFont="1" applyFill="1" applyBorder="1" applyAlignment="1">
      <alignment horizontal="center" vertical="center" wrapText="1"/>
    </xf>
    <xf numFmtId="0" fontId="8" fillId="0" borderId="0" xfId="9" applyFont="1" applyAlignment="1">
      <alignment horizontal="center" vertical="center" wrapText="1"/>
    </xf>
    <xf numFmtId="0" fontId="8" fillId="3" borderId="8" xfId="9" applyFont="1" applyFill="1" applyBorder="1" applyAlignment="1">
      <alignment vertical="center" wrapText="1"/>
    </xf>
    <xf numFmtId="0" fontId="8" fillId="3" borderId="8" xfId="9" quotePrefix="1" applyFont="1" applyFill="1" applyBorder="1" applyAlignment="1">
      <alignment horizontal="center" vertical="center" wrapText="1"/>
    </xf>
    <xf numFmtId="5" fontId="39" fillId="3" borderId="8" xfId="9" quotePrefix="1" applyNumberFormat="1" applyFont="1" applyFill="1" applyBorder="1" applyAlignment="1">
      <alignment horizontal="center" vertical="center" wrapText="1"/>
    </xf>
    <xf numFmtId="0" fontId="39" fillId="3" borderId="4" xfId="9" quotePrefix="1" applyFont="1" applyFill="1" applyBorder="1" applyAlignment="1">
      <alignment horizontal="center" vertical="center" wrapText="1"/>
    </xf>
    <xf numFmtId="6" fontId="8" fillId="0" borderId="13" xfId="54" applyNumberFormat="1" applyFont="1" applyFill="1" applyBorder="1" applyAlignment="1">
      <alignment vertical="center"/>
    </xf>
    <xf numFmtId="6" fontId="8" fillId="0" borderId="14" xfId="54" applyNumberFormat="1" applyFont="1" applyFill="1" applyBorder="1" applyAlignment="1">
      <alignment vertical="center"/>
    </xf>
    <xf numFmtId="6" fontId="8" fillId="0" borderId="15" xfId="54" applyNumberFormat="1" applyFont="1" applyFill="1" applyBorder="1" applyAlignment="1">
      <alignment vertical="center"/>
    </xf>
    <xf numFmtId="6" fontId="8" fillId="0" borderId="16" xfId="54" applyNumberFormat="1" applyFont="1" applyFill="1" applyBorder="1" applyAlignment="1">
      <alignment vertical="center"/>
    </xf>
    <xf numFmtId="6" fontId="8" fillId="0" borderId="35" xfId="54" applyNumberFormat="1" applyFont="1" applyFill="1" applyBorder="1" applyAlignment="1">
      <alignment vertical="center"/>
    </xf>
    <xf numFmtId="6" fontId="8" fillId="0" borderId="30" xfId="54" applyNumberFormat="1" applyFont="1" applyFill="1" applyBorder="1" applyAlignment="1">
      <alignment vertical="center"/>
    </xf>
    <xf numFmtId="6" fontId="8" fillId="0" borderId="36" xfId="54" applyNumberFormat="1" applyFont="1" applyFill="1" applyBorder="1" applyAlignment="1">
      <alignment vertical="center"/>
    </xf>
    <xf numFmtId="6" fontId="8" fillId="0" borderId="31" xfId="54" applyNumberFormat="1" applyFont="1" applyFill="1" applyBorder="1" applyAlignment="1">
      <alignment vertical="center"/>
    </xf>
    <xf numFmtId="6" fontId="8" fillId="0" borderId="37" xfId="54" applyNumberFormat="1" applyFont="1" applyFill="1" applyBorder="1" applyAlignment="1">
      <alignment vertical="center"/>
    </xf>
    <xf numFmtId="6" fontId="8" fillId="0" borderId="32" xfId="54" applyNumberFormat="1" applyFont="1" applyFill="1" applyBorder="1" applyAlignment="1">
      <alignment vertical="center"/>
    </xf>
    <xf numFmtId="6" fontId="8" fillId="0" borderId="38" xfId="54" applyNumberFormat="1" applyFont="1" applyFill="1" applyBorder="1" applyAlignment="1">
      <alignment vertical="center"/>
    </xf>
    <xf numFmtId="6" fontId="8" fillId="0" borderId="33" xfId="54" applyNumberFormat="1" applyFont="1" applyFill="1" applyBorder="1" applyAlignment="1">
      <alignment vertical="center"/>
    </xf>
    <xf numFmtId="6" fontId="11" fillId="4" borderId="53" xfId="54" applyNumberFormat="1" applyFont="1" applyFill="1" applyBorder="1" applyAlignment="1">
      <alignment vertical="center"/>
    </xf>
    <xf numFmtId="0" fontId="8" fillId="0" borderId="13" xfId="95" applyFont="1" applyFill="1" applyBorder="1" applyAlignment="1" applyProtection="1">
      <alignment horizontal="center" vertical="center"/>
    </xf>
    <xf numFmtId="6" fontId="8" fillId="0" borderId="13" xfId="54" applyNumberFormat="1" applyFont="1" applyFill="1" applyBorder="1" applyAlignment="1">
      <alignment horizontal="center" vertical="center"/>
    </xf>
    <xf numFmtId="0" fontId="8" fillId="0" borderId="15" xfId="95" applyFont="1" applyFill="1" applyBorder="1" applyAlignment="1" applyProtection="1">
      <alignment horizontal="center" vertical="center"/>
    </xf>
    <xf numFmtId="6" fontId="8" fillId="0" borderId="15" xfId="54" applyNumberFormat="1" applyFont="1" applyFill="1" applyBorder="1" applyAlignment="1">
      <alignment horizontal="center" vertical="center"/>
    </xf>
    <xf numFmtId="6" fontId="8" fillId="0" borderId="27" xfId="9" applyNumberFormat="1" applyFont="1" applyFill="1" applyBorder="1" applyAlignment="1">
      <alignment vertical="center"/>
    </xf>
    <xf numFmtId="6" fontId="8" fillId="0" borderId="26" xfId="9" applyNumberFormat="1" applyFont="1" applyFill="1" applyBorder="1" applyAlignment="1">
      <alignment vertical="center"/>
    </xf>
    <xf numFmtId="0" fontId="8" fillId="0" borderId="0" xfId="9" applyFont="1" applyFill="1" applyAlignment="1">
      <alignment horizontal="center" vertical="center"/>
    </xf>
    <xf numFmtId="0" fontId="8" fillId="0" borderId="0" xfId="9" applyFont="1" applyFill="1" applyAlignment="1">
      <alignment vertical="center"/>
    </xf>
    <xf numFmtId="0" fontId="8" fillId="0" borderId="0" xfId="9" quotePrefix="1" applyFont="1" applyFill="1" applyBorder="1" applyAlignment="1">
      <alignment horizontal="left" vertical="center"/>
    </xf>
    <xf numFmtId="38" fontId="8" fillId="0" borderId="27" xfId="9" applyNumberFormat="1" applyFont="1" applyFill="1" applyBorder="1" applyAlignment="1">
      <alignment vertical="center"/>
    </xf>
    <xf numFmtId="38" fontId="8" fillId="0" borderId="26" xfId="9" applyNumberFormat="1" applyFont="1" applyFill="1" applyBorder="1" applyAlignment="1">
      <alignment vertical="center"/>
    </xf>
    <xf numFmtId="38" fontId="8" fillId="0" borderId="9" xfId="9" applyNumberFormat="1" applyFont="1" applyFill="1" applyBorder="1" applyAlignment="1">
      <alignment vertical="center"/>
    </xf>
    <xf numFmtId="38" fontId="43" fillId="31" borderId="39" xfId="0" applyNumberFormat="1" applyFont="1" applyFill="1" applyBorder="1" applyAlignment="1">
      <alignment horizontal="center" vertical="center"/>
    </xf>
    <xf numFmtId="38" fontId="10" fillId="0" borderId="8" xfId="5" applyNumberFormat="1" applyFont="1" applyFill="1" applyBorder="1" applyAlignment="1" applyProtection="1">
      <alignment vertical="center"/>
    </xf>
    <xf numFmtId="0" fontId="10" fillId="0" borderId="26" xfId="5" applyFont="1" applyFill="1" applyBorder="1" applyAlignment="1" applyProtection="1">
      <alignment horizontal="center" vertical="center"/>
    </xf>
    <xf numFmtId="0" fontId="10" fillId="0" borderId="26" xfId="5" applyFont="1" applyFill="1" applyBorder="1" applyAlignment="1" applyProtection="1">
      <alignment horizontal="left" vertical="center"/>
    </xf>
    <xf numFmtId="0" fontId="10" fillId="0" borderId="9" xfId="5" applyFont="1" applyFill="1" applyBorder="1" applyAlignment="1" applyProtection="1">
      <alignment horizontal="center" vertical="center"/>
    </xf>
    <xf numFmtId="0" fontId="10" fillId="0" borderId="9" xfId="5" applyFont="1" applyFill="1" applyBorder="1" applyAlignment="1" applyProtection="1">
      <alignment horizontal="left" vertical="center"/>
    </xf>
    <xf numFmtId="0" fontId="10" fillId="0" borderId="27" xfId="5" applyFont="1" applyFill="1" applyBorder="1" applyAlignment="1" applyProtection="1">
      <alignment horizontal="center" vertical="center"/>
    </xf>
    <xf numFmtId="0" fontId="10" fillId="0" borderId="27" xfId="5" applyFont="1" applyFill="1" applyBorder="1" applyAlignment="1" applyProtection="1">
      <alignment horizontal="left" vertical="center"/>
    </xf>
    <xf numFmtId="0" fontId="10" fillId="0" borderId="8" xfId="5" applyFont="1" applyFill="1" applyBorder="1" applyAlignment="1" applyProtection="1">
      <alignment horizontal="center" vertical="center"/>
    </xf>
    <xf numFmtId="0" fontId="10" fillId="0" borderId="8" xfId="5" applyFont="1" applyFill="1" applyBorder="1" applyAlignment="1" applyProtection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44" fillId="0" borderId="52" xfId="0" applyFont="1" applyFill="1" applyBorder="1" applyAlignment="1">
      <alignment horizontal="center" vertical="center"/>
    </xf>
    <xf numFmtId="0" fontId="8" fillId="0" borderId="43" xfId="9" applyFont="1" applyFill="1" applyBorder="1" applyAlignment="1" applyProtection="1">
      <alignment horizontal="center" vertical="center"/>
    </xf>
    <xf numFmtId="0" fontId="8" fillId="0" borderId="45" xfId="9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8" fillId="0" borderId="47" xfId="9" applyFont="1" applyFill="1" applyBorder="1" applyAlignment="1" applyProtection="1">
      <alignment horizontal="center" vertical="center"/>
    </xf>
    <xf numFmtId="0" fontId="11" fillId="0" borderId="0" xfId="95" applyFont="1" applyFill="1" applyBorder="1" applyAlignment="1">
      <alignment horizontal="center" vertical="center" wrapText="1"/>
    </xf>
    <xf numFmtId="0" fontId="8" fillId="3" borderId="3" xfId="95" applyFont="1" applyFill="1" applyBorder="1" applyAlignment="1">
      <alignment horizontal="center" vertical="center"/>
    </xf>
    <xf numFmtId="0" fontId="8" fillId="3" borderId="7" xfId="95" applyFont="1" applyFill="1" applyBorder="1" applyAlignment="1">
      <alignment horizontal="center" vertical="center"/>
    </xf>
    <xf numFmtId="0" fontId="11" fillId="8" borderId="40" xfId="95" applyFont="1" applyFill="1" applyBorder="1" applyAlignment="1">
      <alignment horizontal="center" vertical="center"/>
    </xf>
    <xf numFmtId="0" fontId="11" fillId="8" borderId="41" xfId="95" applyFont="1" applyFill="1" applyBorder="1" applyAlignment="1">
      <alignment horizontal="center" vertical="center"/>
    </xf>
    <xf numFmtId="0" fontId="11" fillId="8" borderId="42" xfId="95" applyFont="1" applyFill="1" applyBorder="1" applyAlignment="1">
      <alignment horizontal="center" vertical="center"/>
    </xf>
    <xf numFmtId="0" fontId="11" fillId="32" borderId="10" xfId="95" applyFont="1" applyFill="1" applyBorder="1" applyAlignment="1">
      <alignment horizontal="center" vertical="center"/>
    </xf>
    <xf numFmtId="0" fontId="11" fillId="32" borderId="11" xfId="95" applyFont="1" applyFill="1" applyBorder="1" applyAlignment="1">
      <alignment horizontal="center" vertical="center"/>
    </xf>
    <xf numFmtId="0" fontId="11" fillId="32" borderId="12" xfId="95" applyFont="1" applyFill="1" applyBorder="1" applyAlignment="1">
      <alignment horizontal="center" vertical="center"/>
    </xf>
    <xf numFmtId="0" fontId="11" fillId="7" borderId="29" xfId="95" applyFont="1" applyFill="1" applyBorder="1" applyAlignment="1">
      <alignment horizontal="center" vertical="center"/>
    </xf>
    <xf numFmtId="0" fontId="11" fillId="7" borderId="28" xfId="95" applyFont="1" applyFill="1" applyBorder="1" applyAlignment="1">
      <alignment horizontal="center" vertical="center"/>
    </xf>
    <xf numFmtId="0" fontId="11" fillId="7" borderId="25" xfId="95" applyFont="1" applyFill="1" applyBorder="1" applyAlignment="1">
      <alignment horizontal="center" vertical="center"/>
    </xf>
    <xf numFmtId="0" fontId="11" fillId="7" borderId="6" xfId="95" applyFont="1" applyFill="1" applyBorder="1" applyAlignment="1">
      <alignment horizontal="center" vertical="center"/>
    </xf>
    <xf numFmtId="0" fontId="41" fillId="7" borderId="2" xfId="95" applyFont="1" applyFill="1" applyBorder="1" applyAlignment="1">
      <alignment horizontal="center" vertical="center"/>
    </xf>
    <xf numFmtId="0" fontId="37" fillId="0" borderId="0" xfId="95" applyFont="1" applyAlignment="1">
      <alignment horizontal="center" vertical="center"/>
    </xf>
    <xf numFmtId="0" fontId="36" fillId="0" borderId="0" xfId="95" applyFont="1" applyAlignment="1">
      <alignment horizontal="center" vertical="center"/>
    </xf>
    <xf numFmtId="0" fontId="40" fillId="32" borderId="10" xfId="95" applyFont="1" applyFill="1" applyBorder="1" applyAlignment="1">
      <alignment horizontal="center" vertical="center" wrapText="1"/>
    </xf>
    <xf numFmtId="0" fontId="40" fillId="32" borderId="11" xfId="95" applyFont="1" applyFill="1" applyBorder="1" applyAlignment="1">
      <alignment horizontal="center" vertical="center" wrapText="1"/>
    </xf>
    <xf numFmtId="0" fontId="40" fillId="32" borderId="12" xfId="95" applyFont="1" applyFill="1" applyBorder="1" applyAlignment="1">
      <alignment horizontal="center" vertical="center" wrapText="1"/>
    </xf>
    <xf numFmtId="0" fontId="40" fillId="8" borderId="40" xfId="95" applyFont="1" applyFill="1" applyBorder="1" applyAlignment="1">
      <alignment horizontal="center" vertical="center"/>
    </xf>
    <xf numFmtId="0" fontId="40" fillId="8" borderId="41" xfId="95" applyFont="1" applyFill="1" applyBorder="1" applyAlignment="1">
      <alignment horizontal="center" vertical="center"/>
    </xf>
    <xf numFmtId="0" fontId="40" fillId="8" borderId="42" xfId="95" applyFont="1" applyFill="1" applyBorder="1" applyAlignment="1">
      <alignment horizontal="center" vertical="center"/>
    </xf>
    <xf numFmtId="1" fontId="42" fillId="3" borderId="29" xfId="9" applyNumberFormat="1" applyFont="1" applyFill="1" applyBorder="1" applyAlignment="1" applyProtection="1">
      <alignment horizontal="center" vertical="center"/>
    </xf>
    <xf numFmtId="1" fontId="42" fillId="3" borderId="28" xfId="9" applyNumberFormat="1" applyFont="1" applyFill="1" applyBorder="1" applyAlignment="1" applyProtection="1">
      <alignment horizontal="center" vertical="center"/>
    </xf>
    <xf numFmtId="0" fontId="11" fillId="8" borderId="2" xfId="9" applyFont="1" applyFill="1" applyBorder="1" applyAlignment="1">
      <alignment horizontal="center" vertical="center"/>
    </xf>
    <xf numFmtId="1" fontId="42" fillId="3" borderId="2" xfId="9" applyNumberFormat="1" applyFont="1" applyFill="1" applyBorder="1" applyAlignment="1" applyProtection="1">
      <alignment horizontal="center" vertical="center"/>
    </xf>
    <xf numFmtId="0" fontId="11" fillId="5" borderId="2" xfId="9" applyFont="1" applyFill="1" applyBorder="1" applyAlignment="1">
      <alignment horizontal="center" vertical="center"/>
    </xf>
    <xf numFmtId="1" fontId="42" fillId="3" borderId="3" xfId="9" applyNumberFormat="1" applyFont="1" applyFill="1" applyBorder="1" applyAlignment="1" applyProtection="1">
      <alignment horizontal="center" vertical="center"/>
    </xf>
    <xf numFmtId="1" fontId="42" fillId="3" borderId="7" xfId="9" applyNumberFormat="1" applyFont="1" applyFill="1" applyBorder="1" applyAlignment="1" applyProtection="1">
      <alignment horizontal="center" vertical="center"/>
    </xf>
    <xf numFmtId="0" fontId="44" fillId="0" borderId="52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</cellXfs>
  <cellStyles count="98"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heck Cell 2" xfId="41"/>
    <cellStyle name="Comma 10" xfId="97"/>
    <cellStyle name="Comma 2" xfId="6"/>
    <cellStyle name="Comma 2 2" xfId="42"/>
    <cellStyle name="Comma 3" xfId="43"/>
    <cellStyle name="Comma 3 2" xfId="44"/>
    <cellStyle name="Comma 4" xfId="45"/>
    <cellStyle name="Comma 5" xfId="46"/>
    <cellStyle name="Comma 5 2" xfId="47"/>
    <cellStyle name="Comma 5 3" xfId="48"/>
    <cellStyle name="Comma 5 4" xfId="49"/>
    <cellStyle name="Comma 6" xfId="50"/>
    <cellStyle name="Comma 6 2" xfId="51"/>
    <cellStyle name="Comma 7" xfId="52"/>
    <cellStyle name="Comma 7 2" xfId="53"/>
    <cellStyle name="Currency 2" xfId="1"/>
    <cellStyle name="Currency 2 2" xfId="54"/>
    <cellStyle name="Currency 3" xfId="55"/>
    <cellStyle name="Currency 3 2" xfId="56"/>
    <cellStyle name="Currency 4" xfId="94"/>
    <cellStyle name="Explanatory Text 2" xfId="57"/>
    <cellStyle name="Good 2" xfId="58"/>
    <cellStyle name="Heading 1 2" xfId="59"/>
    <cellStyle name="Heading 2 2" xfId="60"/>
    <cellStyle name="Heading 3 2" xfId="61"/>
    <cellStyle name="Heading 4 2" xfId="62"/>
    <cellStyle name="Input 2" xfId="63"/>
    <cellStyle name="Linked Cell 2" xfId="64"/>
    <cellStyle name="Neutral 2" xfId="65"/>
    <cellStyle name="Normal" xfId="0" builtinId="0"/>
    <cellStyle name="Normal 10" xfId="14"/>
    <cellStyle name="Normal 10 2" xfId="66"/>
    <cellStyle name="Normal 11" xfId="67"/>
    <cellStyle name="Normal 11 2" xfId="68"/>
    <cellStyle name="Normal 12" xfId="69"/>
    <cellStyle name="Normal 12 2" xfId="70"/>
    <cellStyle name="Normal 13" xfId="71"/>
    <cellStyle name="Normal 14" xfId="72"/>
    <cellStyle name="Normal 15" xfId="73"/>
    <cellStyle name="Normal 16" xfId="74"/>
    <cellStyle name="Normal 17" xfId="75"/>
    <cellStyle name="Normal 18" xfId="93"/>
    <cellStyle name="Normal 2" xfId="7"/>
    <cellStyle name="Normal 2 2" xfId="9"/>
    <cellStyle name="Normal 2 3" xfId="76"/>
    <cellStyle name="Normal 2 3 2" xfId="77"/>
    <cellStyle name="Normal 2 4" xfId="78"/>
    <cellStyle name="Normal 2 5" xfId="79"/>
    <cellStyle name="Normal 24" xfId="96"/>
    <cellStyle name="Normal 3" xfId="4"/>
    <cellStyle name="Normal 3 2" xfId="80"/>
    <cellStyle name="Normal 4" xfId="8"/>
    <cellStyle name="Normal 4 2" xfId="81"/>
    <cellStyle name="Normal 5" xfId="10"/>
    <cellStyle name="Normal 5 2" xfId="82"/>
    <cellStyle name="Normal 6" xfId="11"/>
    <cellStyle name="Normal 6 2" xfId="83"/>
    <cellStyle name="Normal 7" xfId="13"/>
    <cellStyle name="Normal 7 2" xfId="84"/>
    <cellStyle name="Normal 8" xfId="2"/>
    <cellStyle name="Normal 8 2" xfId="95"/>
    <cellStyle name="Normal 9" xfId="3"/>
    <cellStyle name="Normal 9 2" xfId="12"/>
    <cellStyle name="Normal_Sheet1 2 2" xfId="5"/>
    <cellStyle name="Note 2" xfId="85"/>
    <cellStyle name="Output 2" xfId="86"/>
    <cellStyle name="Percent 2" xfId="87"/>
    <cellStyle name="Percent 2 2" xfId="88"/>
    <cellStyle name="Percent 3" xfId="89"/>
    <cellStyle name="Title 2" xfId="90"/>
    <cellStyle name="Total 2" xfId="91"/>
    <cellStyle name="Warning Text 2" xfId="92"/>
  </cellStyles>
  <dxfs count="0"/>
  <tableStyles count="0" defaultTableStyle="TableStyleMedium9" defaultPivotStyle="PivotStyleLight16"/>
  <colors>
    <mruColors>
      <color rgb="FFFF3399"/>
      <color rgb="FFFFFFCC"/>
      <color rgb="FFFFFF99"/>
      <color rgb="FFCC00FF"/>
      <color rgb="FF0000FF"/>
      <color rgb="FF5D9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81"/>
  <sheetViews>
    <sheetView tabSelected="1" zoomScaleNormal="100" zoomScaleSheetLayoutView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5.5703125" customWidth="1"/>
    <col min="2" max="2" width="20.85546875" customWidth="1"/>
    <col min="3" max="3" width="14" customWidth="1"/>
    <col min="4" max="4" width="14.5703125" customWidth="1"/>
    <col min="5" max="9" width="14" customWidth="1"/>
    <col min="10" max="10" width="14.42578125" customWidth="1"/>
    <col min="11" max="14" width="23" customWidth="1"/>
  </cols>
  <sheetData>
    <row r="1" spans="1:14" ht="27" customHeight="1" thickBot="1" x14ac:dyDescent="0.25">
      <c r="A1" s="133" t="s">
        <v>0</v>
      </c>
      <c r="B1" s="134"/>
      <c r="C1" s="130" t="s">
        <v>239</v>
      </c>
      <c r="D1" s="131"/>
      <c r="E1" s="131"/>
      <c r="F1" s="131"/>
      <c r="G1" s="131"/>
      <c r="H1" s="131"/>
      <c r="I1" s="131"/>
      <c r="J1" s="132"/>
      <c r="K1" s="12" t="s">
        <v>5</v>
      </c>
      <c r="L1" s="127" t="s">
        <v>6</v>
      </c>
      <c r="M1" s="128"/>
      <c r="N1" s="129"/>
    </row>
    <row r="2" spans="1:14" ht="115.9" customHeight="1" x14ac:dyDescent="0.2">
      <c r="A2" s="135"/>
      <c r="B2" s="136"/>
      <c r="C2" s="48" t="s">
        <v>153</v>
      </c>
      <c r="D2" s="48" t="s">
        <v>196</v>
      </c>
      <c r="E2" s="48" t="s">
        <v>154</v>
      </c>
      <c r="F2" s="49" t="s">
        <v>155</v>
      </c>
      <c r="G2" s="48" t="s">
        <v>156</v>
      </c>
      <c r="H2" s="48" t="s">
        <v>152</v>
      </c>
      <c r="I2" s="48" t="s">
        <v>157</v>
      </c>
      <c r="J2" s="49" t="s">
        <v>158</v>
      </c>
      <c r="K2" s="26" t="s">
        <v>240</v>
      </c>
      <c r="L2" s="28" t="s">
        <v>240</v>
      </c>
      <c r="M2" s="27" t="s">
        <v>241</v>
      </c>
      <c r="N2" s="13" t="s">
        <v>242</v>
      </c>
    </row>
    <row r="3" spans="1:14" ht="14.45" customHeight="1" x14ac:dyDescent="0.2">
      <c r="A3" s="125"/>
      <c r="B3" s="126"/>
      <c r="C3" s="17">
        <v>1</v>
      </c>
      <c r="D3" s="17">
        <f>C3+1</f>
        <v>2</v>
      </c>
      <c r="E3" s="17">
        <f t="shared" ref="E3:J3" si="0">D3+1</f>
        <v>3</v>
      </c>
      <c r="F3" s="17">
        <f t="shared" si="0"/>
        <v>4</v>
      </c>
      <c r="G3" s="17">
        <f t="shared" si="0"/>
        <v>5</v>
      </c>
      <c r="H3" s="17">
        <f t="shared" si="0"/>
        <v>6</v>
      </c>
      <c r="I3" s="17">
        <f t="shared" si="0"/>
        <v>7</v>
      </c>
      <c r="J3" s="17">
        <f t="shared" si="0"/>
        <v>8</v>
      </c>
      <c r="K3" s="50">
        <f>J3+1</f>
        <v>9</v>
      </c>
      <c r="L3" s="51">
        <f>K3+1</f>
        <v>10</v>
      </c>
      <c r="M3" s="17">
        <f>L3+1</f>
        <v>11</v>
      </c>
      <c r="N3" s="17">
        <f>M3+1</f>
        <v>12</v>
      </c>
    </row>
    <row r="4" spans="1:14" ht="14.45" hidden="1" customHeight="1" x14ac:dyDescent="0.2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14.45" hidden="1" customHeight="1" x14ac:dyDescent="0.2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ht="14.45" hidden="1" customHeight="1" x14ac:dyDescent="0.2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6.149999999999999" customHeight="1" x14ac:dyDescent="0.2">
      <c r="A7" s="45" t="s">
        <v>8</v>
      </c>
      <c r="B7" s="45" t="s">
        <v>150</v>
      </c>
      <c r="C7" s="82">
        <v>3055.7472969678847</v>
      </c>
      <c r="D7" s="82">
        <v>672.26440533293464</v>
      </c>
      <c r="E7" s="82">
        <v>183.3448378180731</v>
      </c>
      <c r="F7" s="82">
        <v>4583.6209454518266</v>
      </c>
      <c r="G7" s="82">
        <v>1833.4483781807305</v>
      </c>
      <c r="H7" s="82">
        <v>768</v>
      </c>
      <c r="I7" s="82">
        <v>777.48</v>
      </c>
      <c r="J7" s="82">
        <v>169.60411365564036</v>
      </c>
      <c r="K7" s="86">
        <f>'Detail Calculation exclude debt'!J7</f>
        <v>2527</v>
      </c>
      <c r="L7" s="87">
        <f t="shared" ref="L7:L38" si="1">K7</f>
        <v>2527</v>
      </c>
      <c r="M7" s="82">
        <f>'Detail Calculation for debt'!G7</f>
        <v>0</v>
      </c>
      <c r="N7" s="82">
        <f>L7+M7</f>
        <v>2527</v>
      </c>
    </row>
    <row r="8" spans="1:14" ht="16.149999999999999" customHeight="1" x14ac:dyDescent="0.2">
      <c r="A8" s="46" t="s">
        <v>9</v>
      </c>
      <c r="B8" s="46" t="s">
        <v>86</v>
      </c>
      <c r="C8" s="83">
        <v>3365.5939892153938</v>
      </c>
      <c r="D8" s="83">
        <v>740.43067762738667</v>
      </c>
      <c r="E8" s="83">
        <v>201.93563935292366</v>
      </c>
      <c r="F8" s="83">
        <v>5048.3909838230902</v>
      </c>
      <c r="G8" s="83">
        <v>2019.3563935292364</v>
      </c>
      <c r="H8" s="83">
        <v>1422</v>
      </c>
      <c r="I8" s="83">
        <v>842.32</v>
      </c>
      <c r="J8" s="83">
        <v>169.60425639726375</v>
      </c>
      <c r="K8" s="88">
        <f>'Detail Calculation exclude debt'!J8</f>
        <v>2973</v>
      </c>
      <c r="L8" s="89">
        <f t="shared" si="1"/>
        <v>2973</v>
      </c>
      <c r="M8" s="83">
        <f>'Detail Calculation for debt'!G8</f>
        <v>456</v>
      </c>
      <c r="N8" s="83">
        <f t="shared" ref="N8:N71" si="2">L8+M8</f>
        <v>3429</v>
      </c>
    </row>
    <row r="9" spans="1:14" ht="16.149999999999999" customHeight="1" x14ac:dyDescent="0.2">
      <c r="A9" s="46" t="s">
        <v>10</v>
      </c>
      <c r="B9" s="46" t="s">
        <v>87</v>
      </c>
      <c r="C9" s="83">
        <v>2512.8341460040806</v>
      </c>
      <c r="D9" s="83">
        <v>552.82351212089759</v>
      </c>
      <c r="E9" s="83">
        <v>150.77004876024483</v>
      </c>
      <c r="F9" s="83">
        <v>3769.2512190061211</v>
      </c>
      <c r="G9" s="83">
        <v>1507.7004876024482</v>
      </c>
      <c r="H9" s="83">
        <v>644</v>
      </c>
      <c r="I9" s="83">
        <v>596.84</v>
      </c>
      <c r="J9" s="83">
        <v>169.60412997534343</v>
      </c>
      <c r="K9" s="88">
        <f>'Detail Calculation exclude debt'!J9</f>
        <v>5732</v>
      </c>
      <c r="L9" s="89">
        <f t="shared" si="1"/>
        <v>5732</v>
      </c>
      <c r="M9" s="83">
        <f>'Detail Calculation for debt'!G9</f>
        <v>846</v>
      </c>
      <c r="N9" s="83">
        <f t="shared" si="2"/>
        <v>6578</v>
      </c>
    </row>
    <row r="10" spans="1:14" ht="16.149999999999999" customHeight="1" x14ac:dyDescent="0.2">
      <c r="A10" s="46" t="s">
        <v>11</v>
      </c>
      <c r="B10" s="46" t="s">
        <v>88</v>
      </c>
      <c r="C10" s="83">
        <v>2990.0980810492192</v>
      </c>
      <c r="D10" s="83">
        <v>657.82157783082835</v>
      </c>
      <c r="E10" s="83">
        <v>179.40588486295314</v>
      </c>
      <c r="F10" s="83">
        <v>4485.1471215738293</v>
      </c>
      <c r="G10" s="83">
        <v>1794.0588486295314</v>
      </c>
      <c r="H10" s="83">
        <v>1182</v>
      </c>
      <c r="I10" s="83">
        <v>585.76</v>
      </c>
      <c r="J10" s="83">
        <v>169.60405096373734</v>
      </c>
      <c r="K10" s="88">
        <f>'Detail Calculation exclude debt'!J10</f>
        <v>4683</v>
      </c>
      <c r="L10" s="89">
        <f t="shared" si="1"/>
        <v>4683</v>
      </c>
      <c r="M10" s="83">
        <f>'Detail Calculation for debt'!G10</f>
        <v>0</v>
      </c>
      <c r="N10" s="83">
        <f t="shared" si="2"/>
        <v>4683</v>
      </c>
    </row>
    <row r="11" spans="1:14" ht="16.149999999999999" customHeight="1" x14ac:dyDescent="0.2">
      <c r="A11" s="47" t="s">
        <v>12</v>
      </c>
      <c r="B11" s="47" t="s">
        <v>89</v>
      </c>
      <c r="C11" s="84">
        <v>3235.305641658053</v>
      </c>
      <c r="D11" s="84">
        <v>711.76724116477158</v>
      </c>
      <c r="E11" s="84">
        <v>194.11833849948317</v>
      </c>
      <c r="F11" s="84">
        <v>4852.9584624870795</v>
      </c>
      <c r="G11" s="84">
        <v>1941.1833849948316</v>
      </c>
      <c r="H11" s="84">
        <v>764</v>
      </c>
      <c r="I11" s="84">
        <v>555.91</v>
      </c>
      <c r="J11" s="84">
        <v>169.60417875798026</v>
      </c>
      <c r="K11" s="90">
        <f>'Detail Calculation exclude debt'!J11</f>
        <v>1933</v>
      </c>
      <c r="L11" s="91">
        <f t="shared" si="1"/>
        <v>1933</v>
      </c>
      <c r="M11" s="84">
        <f>'Detail Calculation for debt'!G11</f>
        <v>0</v>
      </c>
      <c r="N11" s="84">
        <f t="shared" si="2"/>
        <v>1933</v>
      </c>
    </row>
    <row r="12" spans="1:14" ht="16.149999999999999" customHeight="1" x14ac:dyDescent="0.2">
      <c r="A12" s="45" t="s">
        <v>13</v>
      </c>
      <c r="B12" s="45" t="s">
        <v>90</v>
      </c>
      <c r="C12" s="82">
        <v>3053.0241388076288</v>
      </c>
      <c r="D12" s="82">
        <v>671.66531053767835</v>
      </c>
      <c r="E12" s="82">
        <v>183.18144832845772</v>
      </c>
      <c r="F12" s="82">
        <v>4579.5362082114425</v>
      </c>
      <c r="G12" s="82">
        <v>1831.8144832845771</v>
      </c>
      <c r="H12" s="82">
        <v>1171</v>
      </c>
      <c r="I12" s="82">
        <v>545.4799999999999</v>
      </c>
      <c r="J12" s="82">
        <v>169.60414866032843</v>
      </c>
      <c r="K12" s="86">
        <f>'Detail Calculation exclude debt'!J12</f>
        <v>3398</v>
      </c>
      <c r="L12" s="87">
        <f t="shared" si="1"/>
        <v>3398</v>
      </c>
      <c r="M12" s="82">
        <f>'Detail Calculation for debt'!G12</f>
        <v>715</v>
      </c>
      <c r="N12" s="82">
        <f t="shared" si="2"/>
        <v>4113</v>
      </c>
    </row>
    <row r="13" spans="1:14" ht="16.149999999999999" customHeight="1" x14ac:dyDescent="0.2">
      <c r="A13" s="46" t="s">
        <v>14</v>
      </c>
      <c r="B13" s="46" t="s">
        <v>91</v>
      </c>
      <c r="C13" s="83">
        <v>1926.8389641776996</v>
      </c>
      <c r="D13" s="83">
        <v>423.90457211909398</v>
      </c>
      <c r="E13" s="83">
        <v>115.61033785066198</v>
      </c>
      <c r="F13" s="83">
        <v>2890.2584462665495</v>
      </c>
      <c r="G13" s="83">
        <v>1156.1033785066199</v>
      </c>
      <c r="H13" s="83">
        <v>225</v>
      </c>
      <c r="I13" s="83">
        <v>756.91999999999985</v>
      </c>
      <c r="J13" s="83">
        <v>169.60422670509126</v>
      </c>
      <c r="K13" s="88">
        <f>'Detail Calculation exclude debt'!J13</f>
        <v>10270</v>
      </c>
      <c r="L13" s="89">
        <f t="shared" si="1"/>
        <v>10270</v>
      </c>
      <c r="M13" s="83">
        <f>'Detail Calculation for debt'!G13</f>
        <v>632</v>
      </c>
      <c r="N13" s="83">
        <f t="shared" si="2"/>
        <v>10902</v>
      </c>
    </row>
    <row r="14" spans="1:14" ht="16.149999999999999" customHeight="1" x14ac:dyDescent="0.2">
      <c r="A14" s="46" t="s">
        <v>15</v>
      </c>
      <c r="B14" s="46" t="s">
        <v>92</v>
      </c>
      <c r="C14" s="83">
        <v>2897.4937356196178</v>
      </c>
      <c r="D14" s="83">
        <v>637.44862183631585</v>
      </c>
      <c r="E14" s="83">
        <v>173.84962413717705</v>
      </c>
      <c r="F14" s="83">
        <v>4346.2406034294272</v>
      </c>
      <c r="G14" s="83">
        <v>1738.4962413717703</v>
      </c>
      <c r="H14" s="83">
        <v>994</v>
      </c>
      <c r="I14" s="83">
        <v>725.76</v>
      </c>
      <c r="J14" s="83">
        <v>169.60412103875206</v>
      </c>
      <c r="K14" s="88">
        <f>'Detail Calculation exclude debt'!J14</f>
        <v>3930</v>
      </c>
      <c r="L14" s="89">
        <f t="shared" si="1"/>
        <v>3930</v>
      </c>
      <c r="M14" s="83">
        <f>'Detail Calculation for debt'!G14</f>
        <v>533</v>
      </c>
      <c r="N14" s="83">
        <f t="shared" si="2"/>
        <v>4463</v>
      </c>
    </row>
    <row r="15" spans="1:14" ht="16.149999999999999" customHeight="1" x14ac:dyDescent="0.2">
      <c r="A15" s="46" t="s">
        <v>16</v>
      </c>
      <c r="B15" s="46" t="s">
        <v>82</v>
      </c>
      <c r="C15" s="83">
        <v>2740.4656800138519</v>
      </c>
      <c r="D15" s="83">
        <v>602.90244960304733</v>
      </c>
      <c r="E15" s="83">
        <v>164.42794080083112</v>
      </c>
      <c r="F15" s="83">
        <v>4110.6985200207773</v>
      </c>
      <c r="G15" s="83">
        <v>1644.2794080083111</v>
      </c>
      <c r="H15" s="83">
        <v>858</v>
      </c>
      <c r="I15" s="83">
        <v>744.76</v>
      </c>
      <c r="J15" s="83">
        <v>169.60414688192466</v>
      </c>
      <c r="K15" s="88">
        <f>'Detail Calculation exclude debt'!J15</f>
        <v>4719</v>
      </c>
      <c r="L15" s="89">
        <f t="shared" si="1"/>
        <v>4719</v>
      </c>
      <c r="M15" s="83">
        <f>'Detail Calculation for debt'!G15</f>
        <v>763</v>
      </c>
      <c r="N15" s="83">
        <f t="shared" si="2"/>
        <v>5482</v>
      </c>
    </row>
    <row r="16" spans="1:14" ht="16.149999999999999" customHeight="1" x14ac:dyDescent="0.2">
      <c r="A16" s="47" t="s">
        <v>17</v>
      </c>
      <c r="B16" s="47" t="s">
        <v>93</v>
      </c>
      <c r="C16" s="84">
        <v>2182.7137043801467</v>
      </c>
      <c r="D16" s="84">
        <v>480.19701496363234</v>
      </c>
      <c r="E16" s="84">
        <v>130.9628222628088</v>
      </c>
      <c r="F16" s="84">
        <v>3274.0705565702201</v>
      </c>
      <c r="G16" s="84">
        <v>1309.628222628088</v>
      </c>
      <c r="H16" s="84">
        <v>420</v>
      </c>
      <c r="I16" s="84">
        <v>608.04000000000008</v>
      </c>
      <c r="J16" s="84">
        <v>169.60414438094074</v>
      </c>
      <c r="K16" s="90">
        <f>'Detail Calculation exclude debt'!J16</f>
        <v>6245</v>
      </c>
      <c r="L16" s="91">
        <f t="shared" si="1"/>
        <v>6245</v>
      </c>
      <c r="M16" s="84">
        <f>'Detail Calculation for debt'!G16</f>
        <v>733</v>
      </c>
      <c r="N16" s="84">
        <f t="shared" si="2"/>
        <v>6978</v>
      </c>
    </row>
    <row r="17" spans="1:14" ht="16.149999999999999" customHeight="1" x14ac:dyDescent="0.2">
      <c r="A17" s="45" t="s">
        <v>18</v>
      </c>
      <c r="B17" s="45" t="s">
        <v>94</v>
      </c>
      <c r="C17" s="82">
        <v>3300.6717006224194</v>
      </c>
      <c r="D17" s="82">
        <v>726.14777413693218</v>
      </c>
      <c r="E17" s="82">
        <v>198.04030203734513</v>
      </c>
      <c r="F17" s="82">
        <v>4951.0075509336284</v>
      </c>
      <c r="G17" s="82">
        <v>1980.4030203734517</v>
      </c>
      <c r="H17" s="82">
        <v>1560</v>
      </c>
      <c r="I17" s="82">
        <v>706.55</v>
      </c>
      <c r="J17" s="82">
        <v>169.60388349514562</v>
      </c>
      <c r="K17" s="86">
        <f>'Detail Calculation exclude debt'!J17</f>
        <v>3075</v>
      </c>
      <c r="L17" s="87">
        <f t="shared" si="1"/>
        <v>3075</v>
      </c>
      <c r="M17" s="82">
        <f>'Detail Calculation for debt'!G17</f>
        <v>646</v>
      </c>
      <c r="N17" s="82">
        <f t="shared" si="2"/>
        <v>3721</v>
      </c>
    </row>
    <row r="18" spans="1:14" ht="16.149999999999999" customHeight="1" x14ac:dyDescent="0.2">
      <c r="A18" s="46" t="s">
        <v>19</v>
      </c>
      <c r="B18" s="46" t="s">
        <v>95</v>
      </c>
      <c r="C18" s="83">
        <v>1028.1530712374531</v>
      </c>
      <c r="D18" s="83">
        <v>226.19367567223972</v>
      </c>
      <c r="E18" s="83">
        <v>61.689184274247189</v>
      </c>
      <c r="F18" s="83">
        <v>1542.2296068561795</v>
      </c>
      <c r="G18" s="83">
        <v>616.89184274247191</v>
      </c>
      <c r="H18" s="83">
        <v>0</v>
      </c>
      <c r="I18" s="83">
        <v>1063.31</v>
      </c>
      <c r="J18" s="83">
        <v>169.60452418096725</v>
      </c>
      <c r="K18" s="88">
        <f>'Detail Calculation exclude debt'!J18</f>
        <v>11308</v>
      </c>
      <c r="L18" s="89">
        <f t="shared" si="1"/>
        <v>11308</v>
      </c>
      <c r="M18" s="83">
        <f>'Detail Calculation for debt'!G18</f>
        <v>0</v>
      </c>
      <c r="N18" s="83">
        <f t="shared" si="2"/>
        <v>11308</v>
      </c>
    </row>
    <row r="19" spans="1:14" ht="16.149999999999999" customHeight="1" x14ac:dyDescent="0.2">
      <c r="A19" s="46" t="s">
        <v>20</v>
      </c>
      <c r="B19" s="46" t="s">
        <v>96</v>
      </c>
      <c r="C19" s="83">
        <v>3308.2871510078226</v>
      </c>
      <c r="D19" s="83">
        <v>727.82317322172094</v>
      </c>
      <c r="E19" s="83">
        <v>198.49722906046935</v>
      </c>
      <c r="F19" s="83">
        <v>4962.4307265117341</v>
      </c>
      <c r="G19" s="83">
        <v>1984.9722906046936</v>
      </c>
      <c r="H19" s="83">
        <v>1348</v>
      </c>
      <c r="I19" s="83">
        <v>749.43000000000006</v>
      </c>
      <c r="J19" s="83">
        <v>169.60399334442596</v>
      </c>
      <c r="K19" s="88">
        <f>'Detail Calculation exclude debt'!J19</f>
        <v>2671</v>
      </c>
      <c r="L19" s="89">
        <f t="shared" si="1"/>
        <v>2671</v>
      </c>
      <c r="M19" s="83">
        <f>'Detail Calculation for debt'!G19</f>
        <v>34</v>
      </c>
      <c r="N19" s="83">
        <f t="shared" si="2"/>
        <v>2705</v>
      </c>
    </row>
    <row r="20" spans="1:14" ht="16.149999999999999" customHeight="1" x14ac:dyDescent="0.2">
      <c r="A20" s="46" t="s">
        <v>21</v>
      </c>
      <c r="B20" s="46" t="s">
        <v>97</v>
      </c>
      <c r="C20" s="83">
        <v>3019.9972829275134</v>
      </c>
      <c r="D20" s="83">
        <v>664.39940224405302</v>
      </c>
      <c r="E20" s="83">
        <v>181.19983697565078</v>
      </c>
      <c r="F20" s="83">
        <v>4529.9959243912708</v>
      </c>
      <c r="G20" s="83">
        <v>1811.9983697565083</v>
      </c>
      <c r="H20" s="83">
        <v>1383</v>
      </c>
      <c r="I20" s="83">
        <v>809.9799999999999</v>
      </c>
      <c r="J20" s="83">
        <v>169.60421545667447</v>
      </c>
      <c r="K20" s="88">
        <f>'Detail Calculation exclude debt'!J20</f>
        <v>3495</v>
      </c>
      <c r="L20" s="89">
        <f t="shared" si="1"/>
        <v>3495</v>
      </c>
      <c r="M20" s="83">
        <f>'Detail Calculation for debt'!G20</f>
        <v>313</v>
      </c>
      <c r="N20" s="83">
        <f t="shared" si="2"/>
        <v>3808</v>
      </c>
    </row>
    <row r="21" spans="1:14" ht="16.149999999999999" customHeight="1" x14ac:dyDescent="0.2">
      <c r="A21" s="47" t="s">
        <v>22</v>
      </c>
      <c r="B21" s="47" t="s">
        <v>98</v>
      </c>
      <c r="C21" s="84">
        <v>3250.1106332486047</v>
      </c>
      <c r="D21" s="84">
        <v>715.02433931469295</v>
      </c>
      <c r="E21" s="84">
        <v>195.0066379949163</v>
      </c>
      <c r="F21" s="84">
        <v>4875.1659498729068</v>
      </c>
      <c r="G21" s="84">
        <v>1950.0663799491629</v>
      </c>
      <c r="H21" s="84">
        <v>1300</v>
      </c>
      <c r="I21" s="84">
        <v>553.79999999999995</v>
      </c>
      <c r="J21" s="84">
        <v>100</v>
      </c>
      <c r="K21" s="90">
        <f>'Detail Calculation exclude debt'!J21</f>
        <v>2965</v>
      </c>
      <c r="L21" s="91">
        <f t="shared" si="1"/>
        <v>2965</v>
      </c>
      <c r="M21" s="84">
        <f>'Detail Calculation for debt'!G21</f>
        <v>0</v>
      </c>
      <c r="N21" s="84">
        <f t="shared" si="2"/>
        <v>2965</v>
      </c>
    </row>
    <row r="22" spans="1:14" ht="16.149999999999999" customHeight="1" x14ac:dyDescent="0.2">
      <c r="A22" s="45" t="s">
        <v>23</v>
      </c>
      <c r="B22" s="45" t="s">
        <v>99</v>
      </c>
      <c r="C22" s="82">
        <v>1234.1094604697303</v>
      </c>
      <c r="D22" s="82">
        <v>271.50408130334068</v>
      </c>
      <c r="E22" s="82">
        <v>74.046567628183823</v>
      </c>
      <c r="F22" s="82">
        <v>1851.1641907045957</v>
      </c>
      <c r="G22" s="82">
        <v>740.46567628183834</v>
      </c>
      <c r="H22" s="82">
        <v>0</v>
      </c>
      <c r="I22" s="82">
        <v>686.73</v>
      </c>
      <c r="J22" s="82">
        <v>169.60411899313502</v>
      </c>
      <c r="K22" s="86">
        <f>'Detail Calculation exclude debt'!J22</f>
        <v>12299</v>
      </c>
      <c r="L22" s="87">
        <f t="shared" si="1"/>
        <v>12299</v>
      </c>
      <c r="M22" s="82">
        <f>'Detail Calculation for debt'!G22</f>
        <v>1459</v>
      </c>
      <c r="N22" s="82">
        <f t="shared" si="2"/>
        <v>13758</v>
      </c>
    </row>
    <row r="23" spans="1:14" ht="16.149999999999999" customHeight="1" x14ac:dyDescent="0.2">
      <c r="A23" s="46" t="s">
        <v>24</v>
      </c>
      <c r="B23" s="46" t="s">
        <v>83</v>
      </c>
      <c r="C23" s="83">
        <v>2022.5099824878614</v>
      </c>
      <c r="D23" s="83">
        <v>444.95219614732957</v>
      </c>
      <c r="E23" s="83">
        <v>121.35059894927173</v>
      </c>
      <c r="F23" s="83">
        <v>3033.7649737317925</v>
      </c>
      <c r="G23" s="83">
        <v>1213.5059894927169</v>
      </c>
      <c r="H23" s="83">
        <v>280</v>
      </c>
      <c r="I23" s="83">
        <v>801.48</v>
      </c>
      <c r="J23" s="83">
        <v>400.40461865156607</v>
      </c>
      <c r="K23" s="88">
        <f>'Detail Calculation exclude debt'!J23</f>
        <v>6561</v>
      </c>
      <c r="L23" s="89">
        <f t="shared" si="1"/>
        <v>6561</v>
      </c>
      <c r="M23" s="83">
        <f>'Detail Calculation for debt'!G23</f>
        <v>935</v>
      </c>
      <c r="N23" s="83">
        <f t="shared" si="2"/>
        <v>7496</v>
      </c>
    </row>
    <row r="24" spans="1:14" ht="16.149999999999999" customHeight="1" x14ac:dyDescent="0.2">
      <c r="A24" s="46" t="s">
        <v>25</v>
      </c>
      <c r="B24" s="46" t="s">
        <v>100</v>
      </c>
      <c r="C24" s="83">
        <v>3113.6348661088937</v>
      </c>
      <c r="D24" s="83">
        <v>684.99967054395665</v>
      </c>
      <c r="E24" s="83">
        <v>186.81809196653361</v>
      </c>
      <c r="F24" s="83">
        <v>4670.4522991633412</v>
      </c>
      <c r="G24" s="83">
        <v>0</v>
      </c>
      <c r="H24" s="83">
        <v>965</v>
      </c>
      <c r="I24" s="83">
        <v>845.94999999999993</v>
      </c>
      <c r="J24" s="83">
        <v>169.60409556313994</v>
      </c>
      <c r="K24" s="88">
        <f>'Detail Calculation exclude debt'!J24</f>
        <v>2685</v>
      </c>
      <c r="L24" s="89">
        <f t="shared" si="1"/>
        <v>2685</v>
      </c>
      <c r="M24" s="83">
        <f>'Detail Calculation for debt'!G24</f>
        <v>0</v>
      </c>
      <c r="N24" s="83">
        <f t="shared" si="2"/>
        <v>2685</v>
      </c>
    </row>
    <row r="25" spans="1:14" ht="16.149999999999999" customHeight="1" x14ac:dyDescent="0.2">
      <c r="A25" s="46" t="s">
        <v>26</v>
      </c>
      <c r="B25" s="46" t="s">
        <v>101</v>
      </c>
      <c r="C25" s="83">
        <v>2624.5311129821921</v>
      </c>
      <c r="D25" s="83">
        <v>577.39684485608223</v>
      </c>
      <c r="E25" s="83">
        <v>157.47186677893151</v>
      </c>
      <c r="F25" s="83">
        <v>3936.7966694732881</v>
      </c>
      <c r="G25" s="83">
        <v>1574.7186677893151</v>
      </c>
      <c r="H25" s="83">
        <v>824</v>
      </c>
      <c r="I25" s="83">
        <v>905.43</v>
      </c>
      <c r="J25" s="83">
        <v>169.60413176996093</v>
      </c>
      <c r="K25" s="88">
        <f>'Detail Calculation exclude debt'!J25</f>
        <v>4152</v>
      </c>
      <c r="L25" s="89">
        <f t="shared" si="1"/>
        <v>4152</v>
      </c>
      <c r="M25" s="83">
        <f>'Detail Calculation for debt'!G25</f>
        <v>0</v>
      </c>
      <c r="N25" s="83">
        <f t="shared" si="2"/>
        <v>4152</v>
      </c>
    </row>
    <row r="26" spans="1:14" ht="16.149999999999999" customHeight="1" x14ac:dyDescent="0.2">
      <c r="A26" s="47" t="s">
        <v>27</v>
      </c>
      <c r="B26" s="47" t="s">
        <v>102</v>
      </c>
      <c r="C26" s="84">
        <v>3204.4257570272712</v>
      </c>
      <c r="D26" s="84">
        <v>704.97366654599966</v>
      </c>
      <c r="E26" s="84">
        <v>192.26554542163626</v>
      </c>
      <c r="F26" s="84">
        <v>4806.6386355409068</v>
      </c>
      <c r="G26" s="84">
        <v>1922.6554542163628</v>
      </c>
      <c r="H26" s="84">
        <v>992</v>
      </c>
      <c r="I26" s="84">
        <v>586.16999999999996</v>
      </c>
      <c r="J26" s="84">
        <v>100</v>
      </c>
      <c r="K26" s="90">
        <f>'Detail Calculation exclude debt'!J26</f>
        <v>2472</v>
      </c>
      <c r="L26" s="91">
        <f t="shared" si="1"/>
        <v>2472</v>
      </c>
      <c r="M26" s="84">
        <f>'Detail Calculation for debt'!G26</f>
        <v>81</v>
      </c>
      <c r="N26" s="84">
        <f t="shared" si="2"/>
        <v>2553</v>
      </c>
    </row>
    <row r="27" spans="1:14" ht="16.149999999999999" customHeight="1" x14ac:dyDescent="0.2">
      <c r="A27" s="45" t="s">
        <v>28</v>
      </c>
      <c r="B27" s="45" t="s">
        <v>103</v>
      </c>
      <c r="C27" s="82">
        <v>3257.1351338743248</v>
      </c>
      <c r="D27" s="82">
        <v>716.56972945235145</v>
      </c>
      <c r="E27" s="82">
        <v>195.42810803245948</v>
      </c>
      <c r="F27" s="82">
        <v>4885.7027008114874</v>
      </c>
      <c r="G27" s="82">
        <v>1954.2810803245948</v>
      </c>
      <c r="H27" s="82">
        <v>1008</v>
      </c>
      <c r="I27" s="82">
        <v>610.35</v>
      </c>
      <c r="J27" s="82">
        <v>169.60423905489924</v>
      </c>
      <c r="K27" s="86">
        <f>'Detail Calculation exclude debt'!J27</f>
        <v>1706</v>
      </c>
      <c r="L27" s="87">
        <f t="shared" si="1"/>
        <v>1706</v>
      </c>
      <c r="M27" s="82">
        <f>'Detail Calculation for debt'!G27</f>
        <v>790</v>
      </c>
      <c r="N27" s="82">
        <f t="shared" si="2"/>
        <v>2496</v>
      </c>
    </row>
    <row r="28" spans="1:14" ht="16.149999999999999" customHeight="1" x14ac:dyDescent="0.2">
      <c r="A28" s="46" t="s">
        <v>29</v>
      </c>
      <c r="B28" s="46" t="s">
        <v>104</v>
      </c>
      <c r="C28" s="83">
        <v>3537.0492713622057</v>
      </c>
      <c r="D28" s="83">
        <v>778.15083969968509</v>
      </c>
      <c r="E28" s="83">
        <v>212.22295628173237</v>
      </c>
      <c r="F28" s="83">
        <v>5305.5739070433083</v>
      </c>
      <c r="G28" s="83">
        <v>2122.2295628173233</v>
      </c>
      <c r="H28" s="83">
        <v>1153</v>
      </c>
      <c r="I28" s="83">
        <v>496.36</v>
      </c>
      <c r="J28" s="83">
        <v>169.60429124164614</v>
      </c>
      <c r="K28" s="88">
        <f>'Detail Calculation exclude debt'!J28</f>
        <v>1212</v>
      </c>
      <c r="L28" s="89">
        <f t="shared" si="1"/>
        <v>1212</v>
      </c>
      <c r="M28" s="83">
        <f>'Detail Calculation for debt'!G28</f>
        <v>819</v>
      </c>
      <c r="N28" s="83">
        <f t="shared" si="2"/>
        <v>2031</v>
      </c>
    </row>
    <row r="29" spans="1:14" ht="16.149999999999999" customHeight="1" x14ac:dyDescent="0.2">
      <c r="A29" s="46" t="s">
        <v>30</v>
      </c>
      <c r="B29" s="46" t="s">
        <v>105</v>
      </c>
      <c r="C29" s="83">
        <v>2920.5908389243887</v>
      </c>
      <c r="D29" s="83">
        <v>642.52998456336547</v>
      </c>
      <c r="E29" s="83">
        <v>175.2354503354633</v>
      </c>
      <c r="F29" s="83">
        <v>4380.886258386583</v>
      </c>
      <c r="G29" s="83">
        <v>1752.3545033546334</v>
      </c>
      <c r="H29" s="83">
        <v>1040</v>
      </c>
      <c r="I29" s="83">
        <v>688.58</v>
      </c>
      <c r="J29" s="83">
        <v>169.60413380924712</v>
      </c>
      <c r="K29" s="88">
        <f>'Detail Calculation exclude debt'!J29</f>
        <v>2548</v>
      </c>
      <c r="L29" s="89">
        <f t="shared" si="1"/>
        <v>2548</v>
      </c>
      <c r="M29" s="83">
        <f>'Detail Calculation for debt'!G29</f>
        <v>1036</v>
      </c>
      <c r="N29" s="83">
        <f t="shared" si="2"/>
        <v>3584</v>
      </c>
    </row>
    <row r="30" spans="1:14" ht="16.149999999999999" customHeight="1" x14ac:dyDescent="0.2">
      <c r="A30" s="46" t="s">
        <v>31</v>
      </c>
      <c r="B30" s="46" t="s">
        <v>106</v>
      </c>
      <c r="C30" s="83">
        <v>1147.6539250699261</v>
      </c>
      <c r="D30" s="83">
        <v>252.48386351538372</v>
      </c>
      <c r="E30" s="83">
        <v>68.859235504195553</v>
      </c>
      <c r="F30" s="83">
        <v>1721.4808876048889</v>
      </c>
      <c r="G30" s="83">
        <v>688.59235504195556</v>
      </c>
      <c r="H30" s="83">
        <v>0</v>
      </c>
      <c r="I30" s="83">
        <v>854.24999999999989</v>
      </c>
      <c r="J30" s="83">
        <v>479.26518450607381</v>
      </c>
      <c r="K30" s="88">
        <f>'Detail Calculation exclude debt'!J30</f>
        <v>13811</v>
      </c>
      <c r="L30" s="89">
        <f t="shared" si="1"/>
        <v>13811</v>
      </c>
      <c r="M30" s="83">
        <f>'Detail Calculation for debt'!G30</f>
        <v>767</v>
      </c>
      <c r="N30" s="83">
        <f t="shared" si="2"/>
        <v>14578</v>
      </c>
    </row>
    <row r="31" spans="1:14" ht="16.149999999999999" customHeight="1" x14ac:dyDescent="0.2">
      <c r="A31" s="47" t="s">
        <v>32</v>
      </c>
      <c r="B31" s="47" t="s">
        <v>107</v>
      </c>
      <c r="C31" s="84">
        <v>2674.2133478446312</v>
      </c>
      <c r="D31" s="84">
        <v>588.32693652581884</v>
      </c>
      <c r="E31" s="84">
        <v>160.45280087067789</v>
      </c>
      <c r="F31" s="84">
        <v>4011.3200217669473</v>
      </c>
      <c r="G31" s="84">
        <v>1604.5280087067786</v>
      </c>
      <c r="H31" s="84">
        <v>880</v>
      </c>
      <c r="I31" s="84">
        <v>653.73</v>
      </c>
      <c r="J31" s="84">
        <v>169.60434585785424</v>
      </c>
      <c r="K31" s="90">
        <f>'Detail Calculation exclude debt'!J31</f>
        <v>4409</v>
      </c>
      <c r="L31" s="91">
        <f t="shared" si="1"/>
        <v>4409</v>
      </c>
      <c r="M31" s="84">
        <f>'Detail Calculation for debt'!G31</f>
        <v>0</v>
      </c>
      <c r="N31" s="84">
        <f t="shared" si="2"/>
        <v>4409</v>
      </c>
    </row>
    <row r="32" spans="1:14" ht="16.149999999999999" customHeight="1" x14ac:dyDescent="0.2">
      <c r="A32" s="45" t="s">
        <v>33</v>
      </c>
      <c r="B32" s="45" t="s">
        <v>108</v>
      </c>
      <c r="C32" s="82">
        <v>2216.8762816084441</v>
      </c>
      <c r="D32" s="82">
        <v>487.71278195385764</v>
      </c>
      <c r="E32" s="82">
        <v>133.0125768965066</v>
      </c>
      <c r="F32" s="82">
        <v>3325.3144224126654</v>
      </c>
      <c r="G32" s="82">
        <v>1330.1257689650663</v>
      </c>
      <c r="H32" s="82">
        <v>450</v>
      </c>
      <c r="I32" s="82">
        <v>836.83</v>
      </c>
      <c r="J32" s="82">
        <v>392.80738615145737</v>
      </c>
      <c r="K32" s="86">
        <f>'Detail Calculation exclude debt'!J32</f>
        <v>4656</v>
      </c>
      <c r="L32" s="87">
        <f t="shared" si="1"/>
        <v>4656</v>
      </c>
      <c r="M32" s="82">
        <f>'Detail Calculation for debt'!G32</f>
        <v>521</v>
      </c>
      <c r="N32" s="82">
        <f t="shared" si="2"/>
        <v>5177</v>
      </c>
    </row>
    <row r="33" spans="1:14" ht="16.149999999999999" customHeight="1" x14ac:dyDescent="0.2">
      <c r="A33" s="46" t="s">
        <v>34</v>
      </c>
      <c r="B33" s="46" t="s">
        <v>109</v>
      </c>
      <c r="C33" s="83">
        <v>3152.8986386774118</v>
      </c>
      <c r="D33" s="83">
        <v>693.63770050903065</v>
      </c>
      <c r="E33" s="83">
        <v>189.17391832064473</v>
      </c>
      <c r="F33" s="83">
        <v>4729.3479580161184</v>
      </c>
      <c r="G33" s="83">
        <v>1891.7391832064473</v>
      </c>
      <c r="H33" s="83">
        <v>1254</v>
      </c>
      <c r="I33" s="83">
        <v>693.06</v>
      </c>
      <c r="J33" s="83">
        <v>169.60411732556022</v>
      </c>
      <c r="K33" s="88">
        <f>'Detail Calculation exclude debt'!J33</f>
        <v>2931</v>
      </c>
      <c r="L33" s="89">
        <f t="shared" si="1"/>
        <v>2931</v>
      </c>
      <c r="M33" s="83">
        <f>'Detail Calculation for debt'!G33</f>
        <v>659</v>
      </c>
      <c r="N33" s="83">
        <f t="shared" si="2"/>
        <v>3590</v>
      </c>
    </row>
    <row r="34" spans="1:14" ht="16.149999999999999" customHeight="1" x14ac:dyDescent="0.2">
      <c r="A34" s="46" t="s">
        <v>35</v>
      </c>
      <c r="B34" s="46" t="s">
        <v>110</v>
      </c>
      <c r="C34" s="83">
        <v>2248.1813101696002</v>
      </c>
      <c r="D34" s="83">
        <v>494.59988823731209</v>
      </c>
      <c r="E34" s="83">
        <v>134.890878610176</v>
      </c>
      <c r="F34" s="83">
        <v>3372.2719652544006</v>
      </c>
      <c r="G34" s="83">
        <v>1348.9087861017604</v>
      </c>
      <c r="H34" s="83">
        <v>446</v>
      </c>
      <c r="I34" s="83">
        <v>694.4</v>
      </c>
      <c r="J34" s="83">
        <v>229.5032254193045</v>
      </c>
      <c r="K34" s="88">
        <f>'Detail Calculation exclude debt'!J34</f>
        <v>5131</v>
      </c>
      <c r="L34" s="89">
        <f t="shared" si="1"/>
        <v>5131</v>
      </c>
      <c r="M34" s="83">
        <f>'Detail Calculation for debt'!G34</f>
        <v>479</v>
      </c>
      <c r="N34" s="83">
        <f t="shared" si="2"/>
        <v>5610</v>
      </c>
    </row>
    <row r="35" spans="1:14" ht="16.149999999999999" customHeight="1" x14ac:dyDescent="0.2">
      <c r="A35" s="46" t="s">
        <v>36</v>
      </c>
      <c r="B35" s="46" t="s">
        <v>111</v>
      </c>
      <c r="C35" s="83">
        <v>2646.0647948803157</v>
      </c>
      <c r="D35" s="83">
        <v>582.13425487366942</v>
      </c>
      <c r="E35" s="83">
        <v>158.76388769281897</v>
      </c>
      <c r="F35" s="83">
        <v>3969.0971923204738</v>
      </c>
      <c r="G35" s="83">
        <v>1587.6388769281893</v>
      </c>
      <c r="H35" s="83">
        <v>757</v>
      </c>
      <c r="I35" s="83">
        <v>754.94999999999993</v>
      </c>
      <c r="J35" s="83">
        <v>169.60414008223452</v>
      </c>
      <c r="K35" s="88">
        <f>'Detail Calculation exclude debt'!J35</f>
        <v>4116</v>
      </c>
      <c r="L35" s="89">
        <f t="shared" si="1"/>
        <v>4116</v>
      </c>
      <c r="M35" s="83">
        <f>'Detail Calculation for debt'!G35</f>
        <v>694</v>
      </c>
      <c r="N35" s="83">
        <f t="shared" si="2"/>
        <v>4810</v>
      </c>
    </row>
    <row r="36" spans="1:14" ht="16.149999999999999" customHeight="1" x14ac:dyDescent="0.2">
      <c r="A36" s="47" t="s">
        <v>37</v>
      </c>
      <c r="B36" s="47" t="s">
        <v>163</v>
      </c>
      <c r="C36" s="84">
        <v>3131.2256291689055</v>
      </c>
      <c r="D36" s="84">
        <v>688.86963841715931</v>
      </c>
      <c r="E36" s="84">
        <v>187.87353775013435</v>
      </c>
      <c r="F36" s="84">
        <v>4696.8384437533587</v>
      </c>
      <c r="G36" s="84">
        <v>1878.7353775013435</v>
      </c>
      <c r="H36" s="84">
        <v>1239</v>
      </c>
      <c r="I36" s="84">
        <v>727.17</v>
      </c>
      <c r="J36" s="84">
        <v>169.60429936305732</v>
      </c>
      <c r="K36" s="90">
        <f>'Detail Calculation exclude debt'!J36</f>
        <v>3810</v>
      </c>
      <c r="L36" s="91">
        <f t="shared" si="1"/>
        <v>3810</v>
      </c>
      <c r="M36" s="84">
        <f>'Detail Calculation for debt'!G36</f>
        <v>1364</v>
      </c>
      <c r="N36" s="84">
        <f t="shared" si="2"/>
        <v>5174</v>
      </c>
    </row>
    <row r="37" spans="1:14" ht="16.149999999999999" customHeight="1" x14ac:dyDescent="0.2">
      <c r="A37" s="45" t="s">
        <v>38</v>
      </c>
      <c r="B37" s="45" t="s">
        <v>112</v>
      </c>
      <c r="C37" s="82">
        <v>2530.7187305265429</v>
      </c>
      <c r="D37" s="82">
        <v>556.75812071583937</v>
      </c>
      <c r="E37" s="82">
        <v>151.84312383159258</v>
      </c>
      <c r="F37" s="82">
        <v>3796.0780957898141</v>
      </c>
      <c r="G37" s="82">
        <v>1518.4312383159256</v>
      </c>
      <c r="H37" s="82">
        <v>747</v>
      </c>
      <c r="I37" s="82">
        <v>620.83000000000004</v>
      </c>
      <c r="J37" s="82">
        <v>169.60408229386036</v>
      </c>
      <c r="K37" s="86">
        <f>'Detail Calculation exclude debt'!J37</f>
        <v>5440</v>
      </c>
      <c r="L37" s="87">
        <f t="shared" si="1"/>
        <v>5440</v>
      </c>
      <c r="M37" s="82">
        <f>'Detail Calculation for debt'!G37</f>
        <v>733</v>
      </c>
      <c r="N37" s="82">
        <f t="shared" si="2"/>
        <v>6173</v>
      </c>
    </row>
    <row r="38" spans="1:14" ht="16.149999999999999" customHeight="1" x14ac:dyDescent="0.2">
      <c r="A38" s="46" t="s">
        <v>39</v>
      </c>
      <c r="B38" s="46" t="s">
        <v>113</v>
      </c>
      <c r="C38" s="83">
        <v>3354.335802108491</v>
      </c>
      <c r="D38" s="83">
        <v>737.95387646386791</v>
      </c>
      <c r="E38" s="83">
        <v>201.26014812650942</v>
      </c>
      <c r="F38" s="83">
        <v>5031.5037031627353</v>
      </c>
      <c r="G38" s="83">
        <v>2012.6014812650944</v>
      </c>
      <c r="H38" s="83">
        <v>1223</v>
      </c>
      <c r="I38" s="83">
        <v>559.77</v>
      </c>
      <c r="J38" s="83">
        <v>169.60415862973537</v>
      </c>
      <c r="K38" s="88">
        <f>'Detail Calculation exclude debt'!J38</f>
        <v>2256</v>
      </c>
      <c r="L38" s="89">
        <f t="shared" si="1"/>
        <v>2256</v>
      </c>
      <c r="M38" s="83">
        <f>'Detail Calculation for debt'!G38</f>
        <v>423</v>
      </c>
      <c r="N38" s="83">
        <f t="shared" si="2"/>
        <v>2679</v>
      </c>
    </row>
    <row r="39" spans="1:14" ht="16.149999999999999" customHeight="1" x14ac:dyDescent="0.2">
      <c r="A39" s="46" t="s">
        <v>40</v>
      </c>
      <c r="B39" s="46" t="s">
        <v>114</v>
      </c>
      <c r="C39" s="83">
        <v>2876.0974875985539</v>
      </c>
      <c r="D39" s="83">
        <v>632.74144727168186</v>
      </c>
      <c r="E39" s="83">
        <v>172.56584925591324</v>
      </c>
      <c r="F39" s="83">
        <v>4314.14623139783</v>
      </c>
      <c r="G39" s="83">
        <v>1725.6584925591321</v>
      </c>
      <c r="H39" s="83">
        <v>1120</v>
      </c>
      <c r="I39" s="83">
        <v>655.31000000000006</v>
      </c>
      <c r="J39" s="83">
        <v>169.6041076487252</v>
      </c>
      <c r="K39" s="88">
        <f>'Detail Calculation exclude debt'!J39</f>
        <v>2536</v>
      </c>
      <c r="L39" s="89">
        <f t="shared" ref="L39:L70" si="3">K39</f>
        <v>2536</v>
      </c>
      <c r="M39" s="83">
        <f>'Detail Calculation for debt'!G39</f>
        <v>2032</v>
      </c>
      <c r="N39" s="83">
        <f t="shared" si="2"/>
        <v>4568</v>
      </c>
    </row>
    <row r="40" spans="1:14" ht="16.149999999999999" customHeight="1" x14ac:dyDescent="0.2">
      <c r="A40" s="46" t="s">
        <v>41</v>
      </c>
      <c r="B40" s="46" t="s">
        <v>115</v>
      </c>
      <c r="C40" s="83">
        <v>3214.1824209098199</v>
      </c>
      <c r="D40" s="83">
        <v>707.12013260016033</v>
      </c>
      <c r="E40" s="83">
        <v>192.85094525458919</v>
      </c>
      <c r="F40" s="83">
        <v>4821.2736313647301</v>
      </c>
      <c r="G40" s="83">
        <v>1928.5094525458921</v>
      </c>
      <c r="H40" s="83">
        <v>1327</v>
      </c>
      <c r="I40" s="83">
        <v>644.11000000000013</v>
      </c>
      <c r="J40" s="83">
        <v>169.60401002506265</v>
      </c>
      <c r="K40" s="88">
        <f>'Detail Calculation exclude debt'!J40</f>
        <v>2767</v>
      </c>
      <c r="L40" s="89">
        <f t="shared" si="3"/>
        <v>2767</v>
      </c>
      <c r="M40" s="83">
        <f>'Detail Calculation for debt'!G40</f>
        <v>389</v>
      </c>
      <c r="N40" s="83">
        <f t="shared" si="2"/>
        <v>3156</v>
      </c>
    </row>
    <row r="41" spans="1:14" ht="16.149999999999999" customHeight="1" x14ac:dyDescent="0.2">
      <c r="A41" s="47" t="s">
        <v>42</v>
      </c>
      <c r="B41" s="47" t="s">
        <v>116</v>
      </c>
      <c r="C41" s="84">
        <v>2725.1184237705938</v>
      </c>
      <c r="D41" s="84">
        <v>599.5260532295307</v>
      </c>
      <c r="E41" s="84">
        <v>163.50710542623563</v>
      </c>
      <c r="F41" s="84">
        <v>4087.6776356558908</v>
      </c>
      <c r="G41" s="84">
        <v>1635.0710542623563</v>
      </c>
      <c r="H41" s="84">
        <v>884</v>
      </c>
      <c r="I41" s="84">
        <v>537.96</v>
      </c>
      <c r="J41" s="84">
        <v>169.60417037961147</v>
      </c>
      <c r="K41" s="90">
        <f>'Detail Calculation exclude debt'!J41</f>
        <v>3607</v>
      </c>
      <c r="L41" s="91">
        <f t="shared" si="3"/>
        <v>3607</v>
      </c>
      <c r="M41" s="84">
        <f>'Detail Calculation for debt'!G41</f>
        <v>267</v>
      </c>
      <c r="N41" s="84">
        <f t="shared" si="2"/>
        <v>3874</v>
      </c>
    </row>
    <row r="42" spans="1:14" ht="16.149999999999999" customHeight="1" x14ac:dyDescent="0.2">
      <c r="A42" s="45" t="s">
        <v>43</v>
      </c>
      <c r="B42" s="45" t="s">
        <v>84</v>
      </c>
      <c r="C42" s="82">
        <v>2085.0706736409602</v>
      </c>
      <c r="D42" s="82">
        <v>458.7155482010113</v>
      </c>
      <c r="E42" s="82">
        <v>125.10424041845762</v>
      </c>
      <c r="F42" s="82">
        <v>3127.6060104614403</v>
      </c>
      <c r="G42" s="82">
        <v>1251.0424041845763</v>
      </c>
      <c r="H42" s="82">
        <v>345</v>
      </c>
      <c r="I42" s="82">
        <v>746.03</v>
      </c>
      <c r="J42" s="82">
        <v>169.60414751469801</v>
      </c>
      <c r="K42" s="86">
        <f>'Detail Calculation exclude debt'!J42</f>
        <v>5649</v>
      </c>
      <c r="L42" s="87">
        <f t="shared" si="3"/>
        <v>5649</v>
      </c>
      <c r="M42" s="82">
        <f>'Detail Calculation for debt'!G42</f>
        <v>888</v>
      </c>
      <c r="N42" s="82">
        <f t="shared" si="2"/>
        <v>6537</v>
      </c>
    </row>
    <row r="43" spans="1:14" ht="16.149999999999999" customHeight="1" x14ac:dyDescent="0.2">
      <c r="A43" s="46" t="s">
        <v>44</v>
      </c>
      <c r="B43" s="46" t="s">
        <v>117</v>
      </c>
      <c r="C43" s="83">
        <v>3156.195590377883</v>
      </c>
      <c r="D43" s="83">
        <v>694.36302988313435</v>
      </c>
      <c r="E43" s="83">
        <v>189.37173542267297</v>
      </c>
      <c r="F43" s="83">
        <v>4734.2933855668243</v>
      </c>
      <c r="G43" s="83">
        <v>1893.7173542267299</v>
      </c>
      <c r="H43" s="83">
        <v>1216</v>
      </c>
      <c r="I43" s="83">
        <v>653.61</v>
      </c>
      <c r="J43" s="83">
        <v>169.60416890512516</v>
      </c>
      <c r="K43" s="88">
        <f>'Detail Calculation exclude debt'!J43</f>
        <v>2844</v>
      </c>
      <c r="L43" s="89">
        <f t="shared" si="3"/>
        <v>2844</v>
      </c>
      <c r="M43" s="83">
        <f>'Detail Calculation for debt'!G43</f>
        <v>874</v>
      </c>
      <c r="N43" s="83">
        <f t="shared" si="2"/>
        <v>3718</v>
      </c>
    </row>
    <row r="44" spans="1:14" ht="16.149999999999999" customHeight="1" x14ac:dyDescent="0.2">
      <c r="A44" s="46" t="s">
        <v>45</v>
      </c>
      <c r="B44" s="46" t="s">
        <v>118</v>
      </c>
      <c r="C44" s="83">
        <v>1003.7499109368114</v>
      </c>
      <c r="D44" s="83">
        <v>220.82498040609849</v>
      </c>
      <c r="E44" s="83">
        <v>60.224994656208672</v>
      </c>
      <c r="F44" s="83">
        <v>1505.6248664052171</v>
      </c>
      <c r="G44" s="83">
        <v>602.24994656208685</v>
      </c>
      <c r="H44" s="83">
        <v>0</v>
      </c>
      <c r="I44" s="83">
        <v>829.92000000000007</v>
      </c>
      <c r="J44" s="83">
        <v>424.3165764372261</v>
      </c>
      <c r="K44" s="88">
        <f>'Detail Calculation exclude debt'!J44</f>
        <v>9411</v>
      </c>
      <c r="L44" s="89">
        <f t="shared" si="3"/>
        <v>9411</v>
      </c>
      <c r="M44" s="83">
        <f>'Detail Calculation for debt'!G44</f>
        <v>0</v>
      </c>
      <c r="N44" s="83">
        <f t="shared" si="2"/>
        <v>9411</v>
      </c>
    </row>
    <row r="45" spans="1:14" ht="16.149999999999999" customHeight="1" x14ac:dyDescent="0.2">
      <c r="A45" s="46" t="s">
        <v>46</v>
      </c>
      <c r="B45" s="46" t="s">
        <v>119</v>
      </c>
      <c r="C45" s="83">
        <v>1656.9243468145605</v>
      </c>
      <c r="D45" s="83">
        <v>364.52335629920327</v>
      </c>
      <c r="E45" s="83">
        <v>99.415460808873604</v>
      </c>
      <c r="F45" s="83">
        <v>2485.3865202218408</v>
      </c>
      <c r="G45" s="83">
        <v>994.15460808873615</v>
      </c>
      <c r="H45" s="83">
        <v>0</v>
      </c>
      <c r="I45" s="83">
        <v>779.66</v>
      </c>
      <c r="J45" s="83">
        <v>292.54562665656948</v>
      </c>
      <c r="K45" s="88">
        <f>'Detail Calculation exclude debt'!J45</f>
        <v>5493</v>
      </c>
      <c r="L45" s="89">
        <f t="shared" si="3"/>
        <v>5493</v>
      </c>
      <c r="M45" s="83">
        <f>'Detail Calculation for debt'!G45</f>
        <v>0</v>
      </c>
      <c r="N45" s="83">
        <f t="shared" si="2"/>
        <v>5493</v>
      </c>
    </row>
    <row r="46" spans="1:14" ht="16.149999999999999" customHeight="1" x14ac:dyDescent="0.2">
      <c r="A46" s="47" t="s">
        <v>47</v>
      </c>
      <c r="B46" s="47" t="s">
        <v>120</v>
      </c>
      <c r="C46" s="84">
        <v>2962.6060466660556</v>
      </c>
      <c r="D46" s="84">
        <v>651.7733302665323</v>
      </c>
      <c r="E46" s="84">
        <v>177.75636279996331</v>
      </c>
      <c r="F46" s="84">
        <v>4443.9090699990838</v>
      </c>
      <c r="G46" s="84">
        <v>1777.5636279996336</v>
      </c>
      <c r="H46" s="84">
        <v>1057</v>
      </c>
      <c r="I46" s="84">
        <v>700.2700000000001</v>
      </c>
      <c r="J46" s="84">
        <v>169.60414949161859</v>
      </c>
      <c r="K46" s="90">
        <f>'Detail Calculation exclude debt'!J46</f>
        <v>3317</v>
      </c>
      <c r="L46" s="91">
        <f t="shared" si="3"/>
        <v>3317</v>
      </c>
      <c r="M46" s="84">
        <f>'Detail Calculation for debt'!G46</f>
        <v>346</v>
      </c>
      <c r="N46" s="84">
        <f t="shared" si="2"/>
        <v>3663</v>
      </c>
    </row>
    <row r="47" spans="1:14" ht="16.149999999999999" customHeight="1" x14ac:dyDescent="0.2">
      <c r="A47" s="45" t="s">
        <v>48</v>
      </c>
      <c r="B47" s="45" t="s">
        <v>121</v>
      </c>
      <c r="C47" s="82">
        <v>1520.7866342377258</v>
      </c>
      <c r="D47" s="82">
        <v>334.57305953229968</v>
      </c>
      <c r="E47" s="82">
        <v>91.247198054263549</v>
      </c>
      <c r="F47" s="82">
        <v>2281.1799513565888</v>
      </c>
      <c r="G47" s="82">
        <v>912.47198054263549</v>
      </c>
      <c r="H47" s="82">
        <v>0</v>
      </c>
      <c r="I47" s="82">
        <v>886.22</v>
      </c>
      <c r="J47" s="82">
        <v>169.603861003861</v>
      </c>
      <c r="K47" s="86">
        <f>'Detail Calculation exclude debt'!J47</f>
        <v>11361</v>
      </c>
      <c r="L47" s="87">
        <f t="shared" si="3"/>
        <v>11361</v>
      </c>
      <c r="M47" s="82">
        <f>'Detail Calculation for debt'!G47</f>
        <v>991</v>
      </c>
      <c r="N47" s="82">
        <f t="shared" si="2"/>
        <v>12352</v>
      </c>
    </row>
    <row r="48" spans="1:14" ht="16.149999999999999" customHeight="1" x14ac:dyDescent="0.2">
      <c r="A48" s="46" t="s">
        <v>49</v>
      </c>
      <c r="B48" s="46" t="s">
        <v>122</v>
      </c>
      <c r="C48" s="83">
        <v>2688.4088533464701</v>
      </c>
      <c r="D48" s="83">
        <v>591.44994773622352</v>
      </c>
      <c r="E48" s="83">
        <v>161.30453120078818</v>
      </c>
      <c r="F48" s="83">
        <v>4032.6132800197051</v>
      </c>
      <c r="G48" s="83">
        <v>1613.0453120078821</v>
      </c>
      <c r="H48" s="83">
        <v>908</v>
      </c>
      <c r="I48" s="83">
        <v>534.28</v>
      </c>
      <c r="J48" s="83">
        <v>169.60396039603961</v>
      </c>
      <c r="K48" s="88">
        <f>'Detail Calculation exclude debt'!J48</f>
        <v>3328</v>
      </c>
      <c r="L48" s="89">
        <f t="shared" si="3"/>
        <v>3328</v>
      </c>
      <c r="M48" s="83">
        <f>'Detail Calculation for debt'!G48</f>
        <v>926</v>
      </c>
      <c r="N48" s="83">
        <f t="shared" si="2"/>
        <v>4254</v>
      </c>
    </row>
    <row r="49" spans="1:14" ht="16.149999999999999" customHeight="1" x14ac:dyDescent="0.2">
      <c r="A49" s="46" t="s">
        <v>50</v>
      </c>
      <c r="B49" s="46" t="s">
        <v>123</v>
      </c>
      <c r="C49" s="83">
        <v>3017.5485721188088</v>
      </c>
      <c r="D49" s="83">
        <v>663.86068586613794</v>
      </c>
      <c r="E49" s="83">
        <v>181.05291432712855</v>
      </c>
      <c r="F49" s="83">
        <v>4526.3228581782132</v>
      </c>
      <c r="G49" s="83">
        <v>1810.5291432712852</v>
      </c>
      <c r="H49" s="83">
        <v>1182</v>
      </c>
      <c r="I49" s="83">
        <v>574.6099999999999</v>
      </c>
      <c r="J49" s="83">
        <v>169.60418222554145</v>
      </c>
      <c r="K49" s="88">
        <f>'Detail Calculation exclude debt'!J49</f>
        <v>3793</v>
      </c>
      <c r="L49" s="89">
        <f t="shared" si="3"/>
        <v>3793</v>
      </c>
      <c r="M49" s="83">
        <f>'Detail Calculation for debt'!G49</f>
        <v>925</v>
      </c>
      <c r="N49" s="83">
        <f t="shared" si="2"/>
        <v>4718</v>
      </c>
    </row>
    <row r="50" spans="1:14" ht="16.149999999999999" customHeight="1" x14ac:dyDescent="0.2">
      <c r="A50" s="46" t="s">
        <v>51</v>
      </c>
      <c r="B50" s="46" t="s">
        <v>124</v>
      </c>
      <c r="C50" s="83">
        <v>2971.4111010334168</v>
      </c>
      <c r="D50" s="83">
        <v>653.71044222735168</v>
      </c>
      <c r="E50" s="83">
        <v>178.28466606200499</v>
      </c>
      <c r="F50" s="83">
        <v>4457.1166515501254</v>
      </c>
      <c r="G50" s="83">
        <v>1782.84666062005</v>
      </c>
      <c r="H50" s="83">
        <v>1045</v>
      </c>
      <c r="I50" s="83">
        <v>663.16000000000008</v>
      </c>
      <c r="J50" s="83">
        <v>169.60418342719228</v>
      </c>
      <c r="K50" s="88">
        <f>'Detail Calculation exclude debt'!J50</f>
        <v>4056</v>
      </c>
      <c r="L50" s="89">
        <f t="shared" si="3"/>
        <v>4056</v>
      </c>
      <c r="M50" s="83">
        <f>'Detail Calculation for debt'!G50</f>
        <v>0</v>
      </c>
      <c r="N50" s="83">
        <f t="shared" si="2"/>
        <v>4056</v>
      </c>
    </row>
    <row r="51" spans="1:14" ht="16.149999999999999" customHeight="1" x14ac:dyDescent="0.2">
      <c r="A51" s="47" t="s">
        <v>52</v>
      </c>
      <c r="B51" s="47" t="s">
        <v>125</v>
      </c>
      <c r="C51" s="84">
        <v>1373.0857824729417</v>
      </c>
      <c r="D51" s="84">
        <v>302.07887214404712</v>
      </c>
      <c r="E51" s="84">
        <v>82.385146948376487</v>
      </c>
      <c r="F51" s="84">
        <v>2059.6286737094124</v>
      </c>
      <c r="G51" s="84">
        <v>823.85146948376496</v>
      </c>
      <c r="H51" s="84">
        <v>0</v>
      </c>
      <c r="I51" s="84">
        <v>753.96000000000015</v>
      </c>
      <c r="J51" s="84">
        <v>404.41064076849995</v>
      </c>
      <c r="K51" s="90">
        <f>'Detail Calculation exclude debt'!J51</f>
        <v>13533</v>
      </c>
      <c r="L51" s="91">
        <f t="shared" si="3"/>
        <v>13533</v>
      </c>
      <c r="M51" s="84">
        <f>'Detail Calculation for debt'!G51</f>
        <v>1539</v>
      </c>
      <c r="N51" s="84">
        <f t="shared" si="2"/>
        <v>15072</v>
      </c>
    </row>
    <row r="52" spans="1:14" ht="16.149999999999999" customHeight="1" x14ac:dyDescent="0.2">
      <c r="A52" s="45" t="s">
        <v>53</v>
      </c>
      <c r="B52" s="45" t="s">
        <v>126</v>
      </c>
      <c r="C52" s="82">
        <v>3368.9761072663837</v>
      </c>
      <c r="D52" s="82">
        <v>741.17474359860444</v>
      </c>
      <c r="E52" s="82">
        <v>202.13856643598302</v>
      </c>
      <c r="F52" s="82">
        <v>5053.4641608995762</v>
      </c>
      <c r="G52" s="82">
        <v>2021.3856643598301</v>
      </c>
      <c r="H52" s="82">
        <v>1413</v>
      </c>
      <c r="I52" s="82">
        <v>728.06</v>
      </c>
      <c r="J52" s="82">
        <v>169.60421940928271</v>
      </c>
      <c r="K52" s="86">
        <f>'Detail Calculation exclude debt'!J52</f>
        <v>1392</v>
      </c>
      <c r="L52" s="87">
        <f t="shared" si="3"/>
        <v>1392</v>
      </c>
      <c r="M52" s="82">
        <f>'Detail Calculation for debt'!G52</f>
        <v>983</v>
      </c>
      <c r="N52" s="82">
        <f t="shared" si="2"/>
        <v>2375</v>
      </c>
    </row>
    <row r="53" spans="1:14" ht="16.149999999999999" customHeight="1" x14ac:dyDescent="0.2">
      <c r="A53" s="46" t="s">
        <v>54</v>
      </c>
      <c r="B53" s="46" t="s">
        <v>127</v>
      </c>
      <c r="C53" s="83">
        <v>1118.4089913885816</v>
      </c>
      <c r="D53" s="83">
        <v>246.04997810548801</v>
      </c>
      <c r="E53" s="83">
        <v>67.104539483314909</v>
      </c>
      <c r="F53" s="83">
        <v>1677.6134870828723</v>
      </c>
      <c r="G53" s="83">
        <v>671.04539483314898</v>
      </c>
      <c r="H53" s="83">
        <v>0</v>
      </c>
      <c r="I53" s="83">
        <v>910.76</v>
      </c>
      <c r="J53" s="83">
        <v>402.60028530670473</v>
      </c>
      <c r="K53" s="88">
        <f>'Detail Calculation exclude debt'!J53</f>
        <v>14113</v>
      </c>
      <c r="L53" s="89">
        <f t="shared" si="3"/>
        <v>14113</v>
      </c>
      <c r="M53" s="83">
        <f>'Detail Calculation for debt'!G53</f>
        <v>1847</v>
      </c>
      <c r="N53" s="83">
        <f t="shared" si="2"/>
        <v>15960</v>
      </c>
    </row>
    <row r="54" spans="1:14" ht="16.149999999999999" customHeight="1" x14ac:dyDescent="0.2">
      <c r="A54" s="46" t="s">
        <v>55</v>
      </c>
      <c r="B54" s="46" t="s">
        <v>128</v>
      </c>
      <c r="C54" s="83">
        <v>2345.0861869264627</v>
      </c>
      <c r="D54" s="83">
        <v>515.91896112382176</v>
      </c>
      <c r="E54" s="83">
        <v>140.70517121558774</v>
      </c>
      <c r="F54" s="83">
        <v>3517.629280389694</v>
      </c>
      <c r="G54" s="83">
        <v>1407.0517121558776</v>
      </c>
      <c r="H54" s="83">
        <v>580</v>
      </c>
      <c r="I54" s="83">
        <v>871.07</v>
      </c>
      <c r="J54" s="83">
        <v>169.60413436692505</v>
      </c>
      <c r="K54" s="88">
        <f>'Detail Calculation exclude debt'!J54</f>
        <v>5496</v>
      </c>
      <c r="L54" s="89">
        <f t="shared" si="3"/>
        <v>5496</v>
      </c>
      <c r="M54" s="83">
        <f>'Detail Calculation for debt'!G54</f>
        <v>1190</v>
      </c>
      <c r="N54" s="83">
        <f t="shared" si="2"/>
        <v>6686</v>
      </c>
    </row>
    <row r="55" spans="1:14" ht="16.149999999999999" customHeight="1" x14ac:dyDescent="0.2">
      <c r="A55" s="46" t="s">
        <v>56</v>
      </c>
      <c r="B55" s="46" t="s">
        <v>129</v>
      </c>
      <c r="C55" s="83">
        <v>3021.1980240857683</v>
      </c>
      <c r="D55" s="83">
        <v>664.663565298869</v>
      </c>
      <c r="E55" s="83">
        <v>181.27188144514608</v>
      </c>
      <c r="F55" s="83">
        <v>4531.7970361286525</v>
      </c>
      <c r="G55" s="83">
        <v>1812.718814451461</v>
      </c>
      <c r="H55" s="83">
        <v>825</v>
      </c>
      <c r="I55" s="83">
        <v>574.43999999999994</v>
      </c>
      <c r="J55" s="83">
        <v>169.60416827479739</v>
      </c>
      <c r="K55" s="88">
        <f>'Detail Calculation exclude debt'!J55</f>
        <v>2719</v>
      </c>
      <c r="L55" s="89">
        <f t="shared" si="3"/>
        <v>2719</v>
      </c>
      <c r="M55" s="83">
        <f>'Detail Calculation for debt'!G55</f>
        <v>0</v>
      </c>
      <c r="N55" s="83">
        <f t="shared" si="2"/>
        <v>2719</v>
      </c>
    </row>
    <row r="56" spans="1:14" ht="16.149999999999999" customHeight="1" x14ac:dyDescent="0.2">
      <c r="A56" s="47" t="s">
        <v>57</v>
      </c>
      <c r="B56" s="47" t="s">
        <v>130</v>
      </c>
      <c r="C56" s="84">
        <v>2871.6786814135662</v>
      </c>
      <c r="D56" s="84">
        <v>631.76930991098448</v>
      </c>
      <c r="E56" s="84">
        <v>172.30072088481396</v>
      </c>
      <c r="F56" s="84">
        <v>4307.5180221203491</v>
      </c>
      <c r="G56" s="84">
        <v>1723.0072088481395</v>
      </c>
      <c r="H56" s="84">
        <v>979</v>
      </c>
      <c r="I56" s="84">
        <v>634.46</v>
      </c>
      <c r="J56" s="84">
        <v>169.60408770979967</v>
      </c>
      <c r="K56" s="90">
        <f>'Detail Calculation exclude debt'!J56</f>
        <v>2747</v>
      </c>
      <c r="L56" s="91">
        <f t="shared" si="3"/>
        <v>2747</v>
      </c>
      <c r="M56" s="84">
        <f>'Detail Calculation for debt'!G56</f>
        <v>1062</v>
      </c>
      <c r="N56" s="84">
        <f t="shared" si="2"/>
        <v>3809</v>
      </c>
    </row>
    <row r="57" spans="1:14" ht="16.149999999999999" customHeight="1" x14ac:dyDescent="0.2">
      <c r="A57" s="45" t="s">
        <v>58</v>
      </c>
      <c r="B57" s="45" t="s">
        <v>131</v>
      </c>
      <c r="C57" s="82">
        <v>2745.1931862814345</v>
      </c>
      <c r="D57" s="82">
        <v>603.9425009819156</v>
      </c>
      <c r="E57" s="82">
        <v>164.71159117688603</v>
      </c>
      <c r="F57" s="82">
        <v>4117.7897794221517</v>
      </c>
      <c r="G57" s="82">
        <v>1647.1159117688608</v>
      </c>
      <c r="H57" s="82">
        <v>932</v>
      </c>
      <c r="I57" s="82">
        <v>706.66</v>
      </c>
      <c r="J57" s="82">
        <v>169.6041819515774</v>
      </c>
      <c r="K57" s="86">
        <f>'Detail Calculation exclude debt'!J57</f>
        <v>3865</v>
      </c>
      <c r="L57" s="87">
        <f t="shared" si="3"/>
        <v>3865</v>
      </c>
      <c r="M57" s="82">
        <f>'Detail Calculation for debt'!G57</f>
        <v>364</v>
      </c>
      <c r="N57" s="82">
        <f t="shared" si="2"/>
        <v>4229</v>
      </c>
    </row>
    <row r="58" spans="1:14" ht="16.149999999999999" customHeight="1" x14ac:dyDescent="0.2">
      <c r="A58" s="46" t="s">
        <v>59</v>
      </c>
      <c r="B58" s="46" t="s">
        <v>132</v>
      </c>
      <c r="C58" s="83">
        <v>2768.732817926812</v>
      </c>
      <c r="D58" s="83">
        <v>609.12121994389861</v>
      </c>
      <c r="E58" s="83">
        <v>166.12396907560873</v>
      </c>
      <c r="F58" s="83">
        <v>4153.0992268902173</v>
      </c>
      <c r="G58" s="83">
        <v>1661.2396907560867</v>
      </c>
      <c r="H58" s="83">
        <v>939</v>
      </c>
      <c r="I58" s="83">
        <v>658.37</v>
      </c>
      <c r="J58" s="83">
        <v>169.60413162321279</v>
      </c>
      <c r="K58" s="88">
        <f>'Detail Calculation exclude debt'!J58</f>
        <v>5259</v>
      </c>
      <c r="L58" s="89">
        <f t="shared" si="3"/>
        <v>5259</v>
      </c>
      <c r="M58" s="83">
        <f>'Detail Calculation for debt'!G58</f>
        <v>862</v>
      </c>
      <c r="N58" s="83">
        <f t="shared" si="2"/>
        <v>6121</v>
      </c>
    </row>
    <row r="59" spans="1:14" ht="16.149999999999999" customHeight="1" x14ac:dyDescent="0.2">
      <c r="A59" s="46" t="s">
        <v>60</v>
      </c>
      <c r="B59" s="46" t="s">
        <v>133</v>
      </c>
      <c r="C59" s="83">
        <v>3094.3709619246915</v>
      </c>
      <c r="D59" s="83">
        <v>680.76161162343215</v>
      </c>
      <c r="E59" s="83">
        <v>185.66225771548147</v>
      </c>
      <c r="F59" s="83">
        <v>4641.5564428870375</v>
      </c>
      <c r="G59" s="83">
        <v>1856.622577154815</v>
      </c>
      <c r="H59" s="83">
        <v>850</v>
      </c>
      <c r="I59" s="83">
        <v>689.74</v>
      </c>
      <c r="J59" s="83">
        <v>169.60416450844298</v>
      </c>
      <c r="K59" s="88">
        <f>'Detail Calculation exclude debt'!J59</f>
        <v>2483</v>
      </c>
      <c r="L59" s="89">
        <f t="shared" si="3"/>
        <v>2483</v>
      </c>
      <c r="M59" s="83">
        <f>'Detail Calculation for debt'!G59</f>
        <v>148</v>
      </c>
      <c r="N59" s="83">
        <f t="shared" si="2"/>
        <v>2631</v>
      </c>
    </row>
    <row r="60" spans="1:14" ht="16.149999999999999" customHeight="1" x14ac:dyDescent="0.2">
      <c r="A60" s="46" t="s">
        <v>61</v>
      </c>
      <c r="B60" s="46" t="s">
        <v>134</v>
      </c>
      <c r="C60" s="83">
        <v>2504.341912477571</v>
      </c>
      <c r="D60" s="83">
        <v>550.95522074506562</v>
      </c>
      <c r="E60" s="83">
        <v>150.26051474865426</v>
      </c>
      <c r="F60" s="83">
        <v>3756.5128687163565</v>
      </c>
      <c r="G60" s="83">
        <v>1502.6051474865426</v>
      </c>
      <c r="H60" s="83">
        <v>838</v>
      </c>
      <c r="I60" s="83">
        <v>951.45</v>
      </c>
      <c r="J60" s="83">
        <v>169.60480349344979</v>
      </c>
      <c r="K60" s="88">
        <f>'Detail Calculation exclude debt'!J60</f>
        <v>5656</v>
      </c>
      <c r="L60" s="89">
        <f t="shared" si="3"/>
        <v>5656</v>
      </c>
      <c r="M60" s="83">
        <f>'Detail Calculation for debt'!G60</f>
        <v>0</v>
      </c>
      <c r="N60" s="83">
        <f t="shared" si="2"/>
        <v>5656</v>
      </c>
    </row>
    <row r="61" spans="1:14" ht="16.149999999999999" customHeight="1" x14ac:dyDescent="0.2">
      <c r="A61" s="47" t="s">
        <v>62</v>
      </c>
      <c r="B61" s="47" t="s">
        <v>135</v>
      </c>
      <c r="C61" s="84">
        <v>2702.0637595072872</v>
      </c>
      <c r="D61" s="84">
        <v>594.45402709160317</v>
      </c>
      <c r="E61" s="84">
        <v>162.12382557043722</v>
      </c>
      <c r="F61" s="84">
        <v>4053.0956392609305</v>
      </c>
      <c r="G61" s="84">
        <v>1621.238255704372</v>
      </c>
      <c r="H61" s="84">
        <v>833</v>
      </c>
      <c r="I61" s="84">
        <v>795.14</v>
      </c>
      <c r="J61" s="84">
        <v>169.6041628959276</v>
      </c>
      <c r="K61" s="90">
        <f>'Detail Calculation exclude debt'!J61</f>
        <v>3319</v>
      </c>
      <c r="L61" s="91">
        <f t="shared" si="3"/>
        <v>3319</v>
      </c>
      <c r="M61" s="84">
        <f>'Detail Calculation for debt'!G61</f>
        <v>0</v>
      </c>
      <c r="N61" s="84">
        <f t="shared" si="2"/>
        <v>3319</v>
      </c>
    </row>
    <row r="62" spans="1:14" ht="16.149999999999999" customHeight="1" x14ac:dyDescent="0.2">
      <c r="A62" s="45" t="s">
        <v>63</v>
      </c>
      <c r="B62" s="45" t="s">
        <v>136</v>
      </c>
      <c r="C62" s="82">
        <v>3100.825912382471</v>
      </c>
      <c r="D62" s="82">
        <v>682.18170072414364</v>
      </c>
      <c r="E62" s="82">
        <v>186.04955474294829</v>
      </c>
      <c r="F62" s="82">
        <v>4651.2388685737069</v>
      </c>
      <c r="G62" s="82">
        <v>1860.4955474294827</v>
      </c>
      <c r="H62" s="82">
        <v>1267</v>
      </c>
      <c r="I62" s="82">
        <v>614.66000000000008</v>
      </c>
      <c r="J62" s="82">
        <v>169.60400667779632</v>
      </c>
      <c r="K62" s="86">
        <f>'Detail Calculation exclude debt'!J62</f>
        <v>3225</v>
      </c>
      <c r="L62" s="87">
        <f t="shared" si="3"/>
        <v>3225</v>
      </c>
      <c r="M62" s="82">
        <f>'Detail Calculation for debt'!G62</f>
        <v>776</v>
      </c>
      <c r="N62" s="82">
        <f t="shared" si="2"/>
        <v>4001</v>
      </c>
    </row>
    <row r="63" spans="1:14" ht="16.149999999999999" customHeight="1" x14ac:dyDescent="0.2">
      <c r="A63" s="46" t="s">
        <v>64</v>
      </c>
      <c r="B63" s="46" t="s">
        <v>137</v>
      </c>
      <c r="C63" s="83">
        <v>3161.9106262784585</v>
      </c>
      <c r="D63" s="83">
        <v>695.62033778126079</v>
      </c>
      <c r="E63" s="83">
        <v>189.71463757670747</v>
      </c>
      <c r="F63" s="83">
        <v>4742.8659394176884</v>
      </c>
      <c r="G63" s="83">
        <v>1897.1463757670747</v>
      </c>
      <c r="H63" s="83">
        <v>903</v>
      </c>
      <c r="I63" s="83">
        <v>764.51</v>
      </c>
      <c r="J63" s="83">
        <v>169.60418454935623</v>
      </c>
      <c r="K63" s="88">
        <f>'Detail Calculation exclude debt'!J63</f>
        <v>2328</v>
      </c>
      <c r="L63" s="89">
        <f t="shared" si="3"/>
        <v>2328</v>
      </c>
      <c r="M63" s="83">
        <f>'Detail Calculation for debt'!G63</f>
        <v>0</v>
      </c>
      <c r="N63" s="83">
        <f t="shared" si="2"/>
        <v>2328</v>
      </c>
    </row>
    <row r="64" spans="1:14" ht="16.149999999999999" customHeight="1" x14ac:dyDescent="0.2">
      <c r="A64" s="46" t="s">
        <v>65</v>
      </c>
      <c r="B64" s="46" t="s">
        <v>138</v>
      </c>
      <c r="C64" s="83">
        <v>3399.6148421395246</v>
      </c>
      <c r="D64" s="83">
        <v>747.91526527069539</v>
      </c>
      <c r="E64" s="83">
        <v>203.97689052837148</v>
      </c>
      <c r="F64" s="83">
        <v>5099.4222632092869</v>
      </c>
      <c r="G64" s="83">
        <v>2039.7689052837147</v>
      </c>
      <c r="H64" s="83">
        <v>1227</v>
      </c>
      <c r="I64" s="83">
        <v>697.04</v>
      </c>
      <c r="J64" s="83">
        <v>169.6040913059748</v>
      </c>
      <c r="K64" s="88">
        <f>'Detail Calculation exclude debt'!J64</f>
        <v>1858</v>
      </c>
      <c r="L64" s="89">
        <f t="shared" si="3"/>
        <v>1858</v>
      </c>
      <c r="M64" s="83">
        <f>'Detail Calculation for debt'!G64</f>
        <v>464</v>
      </c>
      <c r="N64" s="83">
        <f t="shared" si="2"/>
        <v>2322</v>
      </c>
    </row>
    <row r="65" spans="1:14" ht="16.149999999999999" customHeight="1" x14ac:dyDescent="0.2">
      <c r="A65" s="46" t="s">
        <v>66</v>
      </c>
      <c r="B65" s="46" t="s">
        <v>139</v>
      </c>
      <c r="C65" s="83">
        <v>3590.2560637300003</v>
      </c>
      <c r="D65" s="83">
        <v>789.8563340206</v>
      </c>
      <c r="E65" s="83">
        <v>215.41536382379999</v>
      </c>
      <c r="F65" s="83">
        <v>5385.384095595</v>
      </c>
      <c r="G65" s="83">
        <v>2154.153638238</v>
      </c>
      <c r="H65" s="83">
        <v>753</v>
      </c>
      <c r="I65" s="83">
        <v>689.52</v>
      </c>
      <c r="J65" s="83">
        <v>169.60420420420419</v>
      </c>
      <c r="K65" s="88">
        <f>'Detail Calculation exclude debt'!J65</f>
        <v>1512</v>
      </c>
      <c r="L65" s="89">
        <f t="shared" si="3"/>
        <v>1512</v>
      </c>
      <c r="M65" s="83">
        <f>'Detail Calculation for debt'!G65</f>
        <v>245</v>
      </c>
      <c r="N65" s="83">
        <f t="shared" si="2"/>
        <v>1757</v>
      </c>
    </row>
    <row r="66" spans="1:14" ht="16.149999999999999" customHeight="1" x14ac:dyDescent="0.2">
      <c r="A66" s="47" t="s">
        <v>67</v>
      </c>
      <c r="B66" s="47" t="s">
        <v>140</v>
      </c>
      <c r="C66" s="84">
        <v>3013.58259022021</v>
      </c>
      <c r="D66" s="84">
        <v>662.98816984844609</v>
      </c>
      <c r="E66" s="84">
        <v>180.8149554132126</v>
      </c>
      <c r="F66" s="84">
        <v>4520.3738853303148</v>
      </c>
      <c r="G66" s="84">
        <v>1808.1495541321258</v>
      </c>
      <c r="H66" s="84">
        <v>1165</v>
      </c>
      <c r="I66" s="84">
        <v>594.04</v>
      </c>
      <c r="J66" s="84">
        <v>169.60417736688922</v>
      </c>
      <c r="K66" s="90">
        <f>'Detail Calculation exclude debt'!J66</f>
        <v>3205</v>
      </c>
      <c r="L66" s="91">
        <f t="shared" si="3"/>
        <v>3205</v>
      </c>
      <c r="M66" s="84">
        <f>'Detail Calculation for debt'!G66</f>
        <v>1027</v>
      </c>
      <c r="N66" s="84">
        <f t="shared" si="2"/>
        <v>4232</v>
      </c>
    </row>
    <row r="67" spans="1:14" ht="16.149999999999999" customHeight="1" x14ac:dyDescent="0.2">
      <c r="A67" s="45" t="s">
        <v>68</v>
      </c>
      <c r="B67" s="45" t="s">
        <v>141</v>
      </c>
      <c r="C67" s="82">
        <v>1868.4911128702915</v>
      </c>
      <c r="D67" s="82">
        <v>411.06804483146419</v>
      </c>
      <c r="E67" s="82">
        <v>112.10946677221749</v>
      </c>
      <c r="F67" s="82">
        <v>2802.7366693054373</v>
      </c>
      <c r="G67" s="82">
        <v>1121.0946677221748</v>
      </c>
      <c r="H67" s="82">
        <v>166</v>
      </c>
      <c r="I67" s="82">
        <v>833.70999999999992</v>
      </c>
      <c r="J67" s="82">
        <v>169.60415003990423</v>
      </c>
      <c r="K67" s="86">
        <f>'Detail Calculation exclude debt'!J67</f>
        <v>7244</v>
      </c>
      <c r="L67" s="87">
        <f t="shared" si="3"/>
        <v>7244</v>
      </c>
      <c r="M67" s="82">
        <f>'Detail Calculation for debt'!G67</f>
        <v>1058</v>
      </c>
      <c r="N67" s="82">
        <f t="shared" si="2"/>
        <v>8302</v>
      </c>
    </row>
    <row r="68" spans="1:14" ht="16.149999999999999" customHeight="1" x14ac:dyDescent="0.2">
      <c r="A68" s="46" t="s">
        <v>69</v>
      </c>
      <c r="B68" s="46" t="s">
        <v>142</v>
      </c>
      <c r="C68" s="83">
        <v>3342.469760408896</v>
      </c>
      <c r="D68" s="83">
        <v>735.34334728995714</v>
      </c>
      <c r="E68" s="83">
        <v>200.54818562453374</v>
      </c>
      <c r="F68" s="83">
        <v>5013.7046406133441</v>
      </c>
      <c r="G68" s="83">
        <v>2005.4818562453377</v>
      </c>
      <c r="H68" s="83">
        <v>932</v>
      </c>
      <c r="I68" s="83">
        <v>516.08000000000004</v>
      </c>
      <c r="J68" s="83">
        <v>169.60429769392033</v>
      </c>
      <c r="K68" s="88">
        <f>'Detail Calculation exclude debt'!J68</f>
        <v>2205</v>
      </c>
      <c r="L68" s="89">
        <f t="shared" si="3"/>
        <v>2205</v>
      </c>
      <c r="M68" s="83">
        <f>'Detail Calculation for debt'!G68</f>
        <v>0</v>
      </c>
      <c r="N68" s="83">
        <f t="shared" si="2"/>
        <v>2205</v>
      </c>
    </row>
    <row r="69" spans="1:14" ht="16.149999999999999" customHeight="1" x14ac:dyDescent="0.2">
      <c r="A69" s="46" t="s">
        <v>70</v>
      </c>
      <c r="B69" s="46" t="s">
        <v>143</v>
      </c>
      <c r="C69" s="83">
        <v>1947.3336192136946</v>
      </c>
      <c r="D69" s="83">
        <v>428.41339622701275</v>
      </c>
      <c r="E69" s="83">
        <v>116.84001715282167</v>
      </c>
      <c r="F69" s="83">
        <v>2921.0004288205419</v>
      </c>
      <c r="G69" s="83">
        <v>1168.4001715282166</v>
      </c>
      <c r="H69" s="83">
        <v>240</v>
      </c>
      <c r="I69" s="83">
        <v>756.79</v>
      </c>
      <c r="J69" s="83">
        <v>422.19611558503078</v>
      </c>
      <c r="K69" s="88">
        <f>'Detail Calculation exclude debt'!J69</f>
        <v>9348</v>
      </c>
      <c r="L69" s="89">
        <f t="shared" si="3"/>
        <v>9348</v>
      </c>
      <c r="M69" s="83">
        <f>'Detail Calculation for debt'!G69</f>
        <v>0</v>
      </c>
      <c r="N69" s="83">
        <f t="shared" si="2"/>
        <v>9348</v>
      </c>
    </row>
    <row r="70" spans="1:14" ht="16.149999999999999" customHeight="1" x14ac:dyDescent="0.2">
      <c r="A70" s="46" t="s">
        <v>71</v>
      </c>
      <c r="B70" s="46" t="s">
        <v>144</v>
      </c>
      <c r="C70" s="83">
        <v>3138.7249495480783</v>
      </c>
      <c r="D70" s="83">
        <v>690.51948890057713</v>
      </c>
      <c r="E70" s="83">
        <v>188.3234969728847</v>
      </c>
      <c r="F70" s="83">
        <v>4708.0874243221169</v>
      </c>
      <c r="G70" s="83">
        <v>1883.2349697288466</v>
      </c>
      <c r="H70" s="83">
        <v>1382</v>
      </c>
      <c r="I70" s="83">
        <v>592.66</v>
      </c>
      <c r="J70" s="83">
        <v>169.60394088669952</v>
      </c>
      <c r="K70" s="88">
        <f>'Detail Calculation exclude debt'!J70</f>
        <v>3078</v>
      </c>
      <c r="L70" s="89">
        <f t="shared" si="3"/>
        <v>3078</v>
      </c>
      <c r="M70" s="83">
        <f>'Detail Calculation for debt'!G70</f>
        <v>532</v>
      </c>
      <c r="N70" s="83">
        <f t="shared" si="2"/>
        <v>3610</v>
      </c>
    </row>
    <row r="71" spans="1:14" ht="16.149999999999999" customHeight="1" x14ac:dyDescent="0.2">
      <c r="A71" s="47" t="s">
        <v>72</v>
      </c>
      <c r="B71" s="47" t="s">
        <v>145</v>
      </c>
      <c r="C71" s="84">
        <v>2640.6013974262664</v>
      </c>
      <c r="D71" s="84">
        <v>580.93230743377865</v>
      </c>
      <c r="E71" s="84">
        <v>158.43608384557601</v>
      </c>
      <c r="F71" s="84">
        <v>3960.9020961394003</v>
      </c>
      <c r="G71" s="84">
        <v>1584.3608384557599</v>
      </c>
      <c r="H71" s="84">
        <v>849</v>
      </c>
      <c r="I71" s="84">
        <v>829.12</v>
      </c>
      <c r="J71" s="84">
        <v>169.60415094339623</v>
      </c>
      <c r="K71" s="90">
        <f>'Detail Calculation exclude debt'!J71</f>
        <v>4346</v>
      </c>
      <c r="L71" s="91">
        <f t="shared" ref="L71:L76" si="4">K71</f>
        <v>4346</v>
      </c>
      <c r="M71" s="84">
        <f>'Detail Calculation for debt'!G71</f>
        <v>387</v>
      </c>
      <c r="N71" s="84">
        <f t="shared" si="2"/>
        <v>4733</v>
      </c>
    </row>
    <row r="72" spans="1:14" ht="16.149999999999999" customHeight="1" x14ac:dyDescent="0.2">
      <c r="A72" s="46" t="s">
        <v>73</v>
      </c>
      <c r="B72" s="46" t="s">
        <v>146</v>
      </c>
      <c r="C72" s="82">
        <v>2909.063081134394</v>
      </c>
      <c r="D72" s="82">
        <v>639.99387784956684</v>
      </c>
      <c r="E72" s="82">
        <v>174.54378486806365</v>
      </c>
      <c r="F72" s="82">
        <v>4363.5946217015917</v>
      </c>
      <c r="G72" s="82">
        <v>1745.4378486806363</v>
      </c>
      <c r="H72" s="82">
        <v>1250</v>
      </c>
      <c r="I72" s="82">
        <v>730.06</v>
      </c>
      <c r="J72" s="82">
        <v>169.60397635679743</v>
      </c>
      <c r="K72" s="86">
        <f>'Detail Calculation exclude debt'!J72</f>
        <v>4359</v>
      </c>
      <c r="L72" s="87">
        <f t="shared" si="4"/>
        <v>4359</v>
      </c>
      <c r="M72" s="82">
        <f>'Detail Calculation for debt'!G72</f>
        <v>0</v>
      </c>
      <c r="N72" s="82">
        <f>L72+M72</f>
        <v>4359</v>
      </c>
    </row>
    <row r="73" spans="1:14" ht="16.149999999999999" customHeight="1" x14ac:dyDescent="0.2">
      <c r="A73" s="46" t="s">
        <v>74</v>
      </c>
      <c r="B73" s="46" t="s">
        <v>147</v>
      </c>
      <c r="C73" s="83">
        <v>2987.4388134975325</v>
      </c>
      <c r="D73" s="83">
        <v>657.23653896945723</v>
      </c>
      <c r="E73" s="83">
        <v>179.24632880985197</v>
      </c>
      <c r="F73" s="83">
        <v>4481.1582202462987</v>
      </c>
      <c r="G73" s="83">
        <v>1792.4632880985196</v>
      </c>
      <c r="H73" s="83">
        <v>1068</v>
      </c>
      <c r="I73" s="83">
        <v>715.61</v>
      </c>
      <c r="J73" s="83">
        <v>169.60417047740992</v>
      </c>
      <c r="K73" s="88">
        <f>'Detail Calculation exclude debt'!J73</f>
        <v>4202</v>
      </c>
      <c r="L73" s="89">
        <f t="shared" si="4"/>
        <v>4202</v>
      </c>
      <c r="M73" s="83">
        <f>'Detail Calculation for debt'!G73</f>
        <v>1846</v>
      </c>
      <c r="N73" s="83">
        <f>L73+M73</f>
        <v>6048</v>
      </c>
    </row>
    <row r="74" spans="1:14" ht="16.149999999999999" customHeight="1" x14ac:dyDescent="0.2">
      <c r="A74" s="46" t="s">
        <v>75</v>
      </c>
      <c r="B74" s="46" t="s">
        <v>148</v>
      </c>
      <c r="C74" s="83">
        <v>3272.2812375908325</v>
      </c>
      <c r="D74" s="83">
        <v>719.90187226998307</v>
      </c>
      <c r="E74" s="83">
        <v>196.33687425544989</v>
      </c>
      <c r="F74" s="83">
        <v>4908.4218563862487</v>
      </c>
      <c r="G74" s="83">
        <v>1963.3687425544992</v>
      </c>
      <c r="H74" s="83">
        <v>1403</v>
      </c>
      <c r="I74" s="83">
        <v>798.7</v>
      </c>
      <c r="J74" s="83">
        <v>169.60435779816513</v>
      </c>
      <c r="K74" s="88">
        <f>'Detail Calculation exclude debt'!J74</f>
        <v>3159</v>
      </c>
      <c r="L74" s="89">
        <f t="shared" si="4"/>
        <v>3159</v>
      </c>
      <c r="M74" s="83">
        <f>'Detail Calculation for debt'!G74</f>
        <v>0</v>
      </c>
      <c r="N74" s="83">
        <f>L74+M74</f>
        <v>3159</v>
      </c>
    </row>
    <row r="75" spans="1:14" ht="16.149999999999999" customHeight="1" x14ac:dyDescent="0.2">
      <c r="A75" s="47" t="s">
        <v>76</v>
      </c>
      <c r="B75" s="47" t="s">
        <v>149</v>
      </c>
      <c r="C75" s="85">
        <v>3267.2946917295271</v>
      </c>
      <c r="D75" s="85">
        <v>718.80483218049585</v>
      </c>
      <c r="E75" s="85">
        <v>196.03768150377158</v>
      </c>
      <c r="F75" s="85">
        <v>4900.9420375942909</v>
      </c>
      <c r="G75" s="85">
        <v>1960.3768150377159</v>
      </c>
      <c r="H75" s="85">
        <v>1308</v>
      </c>
      <c r="I75" s="85">
        <v>705.67</v>
      </c>
      <c r="J75" s="85">
        <v>169.6040588113481</v>
      </c>
      <c r="K75" s="92">
        <f>'Detail Calculation exclude debt'!J75</f>
        <v>2688</v>
      </c>
      <c r="L75" s="93">
        <f t="shared" si="4"/>
        <v>2688</v>
      </c>
      <c r="M75" s="85">
        <f>'Detail Calculation for debt'!G75</f>
        <v>1075</v>
      </c>
      <c r="N75" s="85">
        <f>L75+M75</f>
        <v>3763</v>
      </c>
    </row>
    <row r="76" spans="1:14" ht="16.149999999999999" customHeight="1" x14ac:dyDescent="0.2">
      <c r="A76" s="52"/>
      <c r="B76" s="52" t="s">
        <v>151</v>
      </c>
      <c r="C76" s="53">
        <v>2608.6902087612802</v>
      </c>
      <c r="D76" s="53">
        <v>570.35224473434255</v>
      </c>
      <c r="E76" s="53">
        <v>158.37628411149953</v>
      </c>
      <c r="F76" s="53">
        <v>3936.5780458287281</v>
      </c>
      <c r="G76" s="53">
        <v>1527.9418817790604</v>
      </c>
      <c r="H76" s="53">
        <v>741</v>
      </c>
      <c r="I76" s="53"/>
      <c r="J76" s="53">
        <v>212.76512153468653</v>
      </c>
      <c r="K76" s="94">
        <f>'Detail Calculation exclude debt'!J76</f>
        <v>4662</v>
      </c>
      <c r="L76" s="54">
        <f t="shared" si="4"/>
        <v>4662</v>
      </c>
      <c r="M76" s="53">
        <f>'Detail Calculation for debt'!G76</f>
        <v>630</v>
      </c>
      <c r="N76" s="53">
        <f>L76+M76</f>
        <v>5292</v>
      </c>
    </row>
    <row r="77" spans="1:14" ht="8.25" customHeight="1" x14ac:dyDescent="0.2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</row>
    <row r="78" spans="1:14" ht="17.45" customHeight="1" x14ac:dyDescent="0.2">
      <c r="A78" s="8"/>
      <c r="B78" s="56"/>
      <c r="C78" s="22" t="s">
        <v>81</v>
      </c>
      <c r="D78" s="22"/>
      <c r="E78" s="22"/>
      <c r="F78" s="22"/>
      <c r="G78" s="22"/>
      <c r="H78" s="22"/>
      <c r="I78" s="22"/>
      <c r="J78" s="22"/>
      <c r="K78" s="10" t="s">
        <v>7</v>
      </c>
      <c r="L78" s="23"/>
      <c r="M78" s="23"/>
      <c r="N78" s="23"/>
    </row>
    <row r="79" spans="1:14" ht="16.149999999999999" customHeight="1" x14ac:dyDescent="0.2">
      <c r="A79" s="8"/>
      <c r="B79" s="56"/>
      <c r="C79" s="10"/>
      <c r="D79" s="10"/>
      <c r="E79" s="10"/>
      <c r="F79" s="10"/>
      <c r="G79" s="10"/>
      <c r="H79" s="10"/>
      <c r="I79" s="10"/>
      <c r="J79" s="10"/>
      <c r="K79" s="10" t="s">
        <v>165</v>
      </c>
      <c r="L79" s="8"/>
      <c r="M79" s="8"/>
      <c r="N79" s="8"/>
    </row>
    <row r="80" spans="1:14" ht="16.149999999999999" customHeight="1" x14ac:dyDescent="0.2">
      <c r="A80" s="8"/>
      <c r="B80" s="56"/>
      <c r="C80" s="10"/>
      <c r="D80" s="10"/>
      <c r="E80" s="10"/>
      <c r="F80" s="10"/>
      <c r="G80" s="10"/>
      <c r="H80" s="10"/>
      <c r="I80" s="10"/>
      <c r="J80" s="10"/>
      <c r="K80" s="11" t="s">
        <v>243</v>
      </c>
      <c r="L80" s="8"/>
      <c r="M80" s="8"/>
      <c r="N80" s="8"/>
    </row>
    <row r="81" ht="16.149999999999999" customHeight="1" x14ac:dyDescent="0.2"/>
  </sheetData>
  <mergeCells count="4">
    <mergeCell ref="A3:B3"/>
    <mergeCell ref="L1:N1"/>
    <mergeCell ref="C1:J1"/>
    <mergeCell ref="A1:B2"/>
  </mergeCells>
  <printOptions horizontalCentered="1"/>
  <pageMargins left="0.25" right="0.25" top="0.95" bottom="0.25" header="0.3" footer="0.25"/>
  <pageSetup paperSize="5" scale="70" fitToWidth="0" fitToHeight="0" orientation="portrait" r:id="rId1"/>
  <headerFooter alignWithMargins="0">
    <oddHeader>&amp;C&amp;"Arial,Bold"&amp;16FY2020-21 Initial Charter School Per Pupil Funding (July 2020)&amp;"Arial,Regular"
&amp;"Arial,Bold"Types 1, 2, 3, 3B, and 4 Charter Schools</oddHeader>
  </headerFooter>
  <colBreaks count="1" manualBreakCount="1">
    <brk id="10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Normal="100" zoomScaleSheetLayoutView="100" workbookViewId="0">
      <pane xSplit="2" ySplit="8" topLeftCell="C9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5.85546875" customWidth="1"/>
    <col min="2" max="2" width="21.7109375" customWidth="1"/>
    <col min="3" max="5" width="18.140625" customWidth="1"/>
    <col min="6" max="6" width="2.42578125" customWidth="1"/>
    <col min="7" max="7" width="18.140625" customWidth="1"/>
    <col min="8" max="8" width="2.42578125" customWidth="1"/>
    <col min="9" max="11" width="18.140625" customWidth="1"/>
  </cols>
  <sheetData>
    <row r="1" spans="1:11" ht="30" customHeight="1" x14ac:dyDescent="0.2">
      <c r="A1" s="138" t="s">
        <v>244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1" ht="30" customHeight="1" x14ac:dyDescent="0.2">
      <c r="A2" s="138" t="s">
        <v>197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22.9" customHeight="1" x14ac:dyDescent="0.2">
      <c r="A3" s="139" t="s">
        <v>245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25.9" customHeight="1" thickBot="1" x14ac:dyDescent="0.3">
      <c r="A4" s="4"/>
      <c r="B4" s="4"/>
      <c r="C4" s="4"/>
      <c r="D4" s="4"/>
      <c r="E4" s="4"/>
      <c r="F4" s="5"/>
      <c r="G4" s="4"/>
      <c r="H4" s="5"/>
      <c r="I4" s="4"/>
      <c r="J4" s="4"/>
      <c r="K4" s="4"/>
    </row>
    <row r="5" spans="1:11" ht="46.5" customHeight="1" thickBot="1" x14ac:dyDescent="0.25">
      <c r="A5" s="6"/>
      <c r="B5" s="6"/>
      <c r="C5" s="140" t="s">
        <v>246</v>
      </c>
      <c r="D5" s="141"/>
      <c r="E5" s="142"/>
      <c r="F5" s="7"/>
      <c r="G5" s="14" t="s">
        <v>5</v>
      </c>
      <c r="H5" s="7"/>
      <c r="I5" s="143" t="s">
        <v>6</v>
      </c>
      <c r="J5" s="144"/>
      <c r="K5" s="145"/>
    </row>
    <row r="6" spans="1:11" ht="155.25" customHeight="1" x14ac:dyDescent="0.2">
      <c r="A6" s="137" t="s">
        <v>0</v>
      </c>
      <c r="B6" s="137"/>
      <c r="C6" s="57" t="s">
        <v>198</v>
      </c>
      <c r="D6" s="58" t="s">
        <v>85</v>
      </c>
      <c r="E6" s="58" t="s">
        <v>199</v>
      </c>
      <c r="F6" s="9"/>
      <c r="G6" s="27" t="s">
        <v>240</v>
      </c>
      <c r="H6" s="124"/>
      <c r="I6" s="27" t="s">
        <v>240</v>
      </c>
      <c r="J6" s="27" t="s">
        <v>241</v>
      </c>
      <c r="K6" s="13" t="s">
        <v>242</v>
      </c>
    </row>
    <row r="7" spans="1:11" ht="15" customHeight="1" x14ac:dyDescent="0.2">
      <c r="A7" s="15"/>
      <c r="B7" s="16"/>
      <c r="C7" s="17">
        <v>1</v>
      </c>
      <c r="D7" s="17">
        <v>2</v>
      </c>
      <c r="E7" s="17">
        <v>3</v>
      </c>
      <c r="F7" s="18"/>
      <c r="G7" s="17">
        <v>4</v>
      </c>
      <c r="H7" s="18"/>
      <c r="I7" s="17">
        <v>5</v>
      </c>
      <c r="J7" s="17">
        <v>6</v>
      </c>
      <c r="K7" s="17">
        <v>7</v>
      </c>
    </row>
    <row r="8" spans="1:11" ht="15" hidden="1" customHeight="1" x14ac:dyDescent="0.2">
      <c r="A8" s="19"/>
      <c r="B8" s="20"/>
      <c r="C8" s="17"/>
      <c r="D8" s="17"/>
      <c r="E8" s="17" t="s">
        <v>200</v>
      </c>
      <c r="F8" s="18"/>
      <c r="G8" s="17"/>
      <c r="H8" s="18"/>
      <c r="I8" s="17" t="s">
        <v>201</v>
      </c>
      <c r="J8" s="17"/>
      <c r="K8" s="17" t="s">
        <v>202</v>
      </c>
    </row>
    <row r="9" spans="1:11" ht="24" customHeight="1" x14ac:dyDescent="0.2">
      <c r="A9" s="95" t="s">
        <v>16</v>
      </c>
      <c r="B9" s="45" t="s">
        <v>82</v>
      </c>
      <c r="C9" s="96">
        <v>4823.3034188034189</v>
      </c>
      <c r="D9" s="96">
        <v>744.76</v>
      </c>
      <c r="E9" s="96">
        <f>C9+D9</f>
        <v>5568.0634188034192</v>
      </c>
      <c r="F9" s="21"/>
      <c r="G9" s="96">
        <f>'Detail Calculation exclude debt'!J15</f>
        <v>4719</v>
      </c>
      <c r="H9" s="21"/>
      <c r="I9" s="96">
        <f>G9</f>
        <v>4719</v>
      </c>
      <c r="J9" s="96">
        <f>'Detail Calculation for debt'!G15</f>
        <v>763</v>
      </c>
      <c r="K9" s="96">
        <f t="shared" ref="K9:K10" si="0">I9+J9</f>
        <v>5482</v>
      </c>
    </row>
    <row r="10" spans="1:11" ht="24" customHeight="1" x14ac:dyDescent="0.2">
      <c r="A10" s="97" t="s">
        <v>24</v>
      </c>
      <c r="B10" s="47" t="s">
        <v>83</v>
      </c>
      <c r="C10" s="98">
        <v>3509.7761458148998</v>
      </c>
      <c r="D10" s="98">
        <v>801.48</v>
      </c>
      <c r="E10" s="98">
        <f>C10+D10</f>
        <v>4311.2561458148994</v>
      </c>
      <c r="F10" s="21"/>
      <c r="G10" s="98">
        <f>'Detail Calculation exclude debt'!J23</f>
        <v>6561</v>
      </c>
      <c r="H10" s="21"/>
      <c r="I10" s="98">
        <f>G10</f>
        <v>6561</v>
      </c>
      <c r="J10" s="98">
        <f>'Detail Calculation for debt'!G23</f>
        <v>935</v>
      </c>
      <c r="K10" s="98">
        <f t="shared" si="0"/>
        <v>7496</v>
      </c>
    </row>
    <row r="11" spans="1:11" x14ac:dyDescent="0.2">
      <c r="A11" s="8"/>
      <c r="B11" s="22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8" customHeight="1" x14ac:dyDescent="0.2">
      <c r="A12" s="8"/>
      <c r="B12" s="10" t="s">
        <v>7</v>
      </c>
      <c r="C12" s="8"/>
      <c r="D12" s="8"/>
      <c r="E12" s="8"/>
      <c r="F12" s="10"/>
      <c r="G12" s="8"/>
      <c r="H12" s="10"/>
      <c r="I12" s="8"/>
      <c r="J12" s="8"/>
      <c r="K12" s="8"/>
    </row>
    <row r="13" spans="1:11" ht="18" customHeight="1" x14ac:dyDescent="0.2">
      <c r="A13" s="8"/>
      <c r="B13" s="10" t="s">
        <v>165</v>
      </c>
      <c r="C13" s="8"/>
      <c r="D13" s="8"/>
      <c r="E13" s="8"/>
      <c r="F13" s="10"/>
      <c r="G13" s="8"/>
      <c r="H13" s="10"/>
      <c r="I13" s="8"/>
      <c r="J13" s="8"/>
      <c r="K13" s="8"/>
    </row>
  </sheetData>
  <mergeCells count="6">
    <mergeCell ref="A6:B6"/>
    <mergeCell ref="A1:K1"/>
    <mergeCell ref="A2:K2"/>
    <mergeCell ref="A3:K3"/>
    <mergeCell ref="C5:E5"/>
    <mergeCell ref="I5:K5"/>
  </mergeCells>
  <printOptions horizontalCentered="1"/>
  <pageMargins left="0.25" right="0.25" top="0.9" bottom="0.35" header="0.25" footer="0.25"/>
  <pageSetup paperSize="5" scale="9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78"/>
  <sheetViews>
    <sheetView zoomScaleNormal="100" zoomScaleSheetLayoutView="100" workbookViewId="0">
      <pane xSplit="2" ySplit="2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3.85546875" style="122" customWidth="1"/>
    <col min="2" max="2" width="18.5703125" customWidth="1"/>
    <col min="3" max="3" width="15.5703125" customWidth="1"/>
    <col min="4" max="4" width="14.5703125" customWidth="1"/>
    <col min="5" max="5" width="12.7109375" customWidth="1"/>
    <col min="6" max="6" width="15.5703125" bestFit="1" customWidth="1"/>
    <col min="7" max="7" width="12.5703125" customWidth="1"/>
    <col min="8" max="8" width="15.5703125" customWidth="1"/>
    <col min="9" max="9" width="12.85546875" customWidth="1"/>
    <col min="10" max="10" width="11.85546875" customWidth="1"/>
  </cols>
  <sheetData>
    <row r="1" spans="1:10" ht="108" customHeight="1" x14ac:dyDescent="0.2">
      <c r="A1" s="148" t="s">
        <v>0</v>
      </c>
      <c r="B1" s="148" t="s">
        <v>0</v>
      </c>
      <c r="C1" s="59" t="s">
        <v>250</v>
      </c>
      <c r="D1" s="60" t="s">
        <v>249</v>
      </c>
      <c r="E1" s="60" t="s">
        <v>166</v>
      </c>
      <c r="F1" s="61" t="s">
        <v>78</v>
      </c>
      <c r="G1" s="59" t="s">
        <v>251</v>
      </c>
      <c r="H1" s="61" t="s">
        <v>79</v>
      </c>
      <c r="I1" s="60" t="s">
        <v>193</v>
      </c>
      <c r="J1" s="62" t="s">
        <v>80</v>
      </c>
    </row>
    <row r="2" spans="1:10" ht="13.5" customHeight="1" x14ac:dyDescent="0.2">
      <c r="A2" s="149"/>
      <c r="B2" s="149"/>
      <c r="C2" s="63">
        <v>1</v>
      </c>
      <c r="D2" s="63">
        <f t="shared" ref="D2" si="0">C2+1</f>
        <v>2</v>
      </c>
      <c r="E2" s="63">
        <f t="shared" ref="E2" si="1">D2+1</f>
        <v>3</v>
      </c>
      <c r="F2" s="63">
        <f t="shared" ref="F2" si="2">E2+1</f>
        <v>4</v>
      </c>
      <c r="G2" s="63">
        <f t="shared" ref="G2" si="3">F2+1</f>
        <v>5</v>
      </c>
      <c r="H2" s="63">
        <f t="shared" ref="H2" si="4">G2+1</f>
        <v>6</v>
      </c>
      <c r="I2" s="63">
        <f t="shared" ref="I2" si="5">H2+1</f>
        <v>7</v>
      </c>
      <c r="J2" s="63">
        <f t="shared" ref="J2" si="6">I2+1</f>
        <v>8</v>
      </c>
    </row>
    <row r="3" spans="1:10" hidden="1" x14ac:dyDescent="0.2">
      <c r="A3" s="146"/>
      <c r="B3" s="147"/>
      <c r="C3" s="63"/>
      <c r="D3" s="63"/>
      <c r="E3" s="63"/>
      <c r="F3" s="63"/>
      <c r="G3" s="63"/>
      <c r="H3" s="63"/>
      <c r="I3" s="63"/>
      <c r="J3" s="63"/>
    </row>
    <row r="4" spans="1:10" hidden="1" x14ac:dyDescent="0.2">
      <c r="A4" s="146"/>
      <c r="B4" s="147"/>
      <c r="C4" s="63"/>
      <c r="D4" s="63"/>
      <c r="E4" s="63"/>
      <c r="F4" s="63"/>
      <c r="G4" s="63"/>
      <c r="H4" s="63"/>
      <c r="I4" s="63"/>
      <c r="J4" s="63"/>
    </row>
    <row r="5" spans="1:10" hidden="1" x14ac:dyDescent="0.2">
      <c r="A5" s="146"/>
      <c r="B5" s="147"/>
      <c r="C5" s="64"/>
      <c r="D5" s="65"/>
      <c r="E5" s="65"/>
      <c r="F5" s="66"/>
      <c r="G5" s="64"/>
      <c r="H5" s="66"/>
      <c r="I5" s="64"/>
      <c r="J5" s="64"/>
    </row>
    <row r="6" spans="1:10" hidden="1" x14ac:dyDescent="0.2">
      <c r="A6" s="146"/>
      <c r="B6" s="147"/>
      <c r="C6" s="64"/>
      <c r="D6" s="65"/>
      <c r="E6" s="65"/>
      <c r="F6" s="66"/>
      <c r="G6" s="64"/>
      <c r="H6" s="66"/>
      <c r="I6" s="64"/>
      <c r="J6" s="64"/>
    </row>
    <row r="7" spans="1:10" ht="14.45" customHeight="1" x14ac:dyDescent="0.2">
      <c r="A7" s="120">
        <v>1</v>
      </c>
      <c r="B7" s="67" t="s">
        <v>150</v>
      </c>
      <c r="C7" s="99">
        <v>24132560.700136095</v>
      </c>
      <c r="D7" s="99"/>
      <c r="E7" s="99">
        <v>-7181</v>
      </c>
      <c r="F7" s="99">
        <f t="shared" ref="F7:F38" si="7">SUM(C7:E7)</f>
        <v>24125379.700136095</v>
      </c>
      <c r="G7" s="99">
        <v>292167.7325126066</v>
      </c>
      <c r="H7" s="99">
        <f>F7-G7</f>
        <v>23833211.967623487</v>
      </c>
      <c r="I7" s="68">
        <f>'2.1.20 SIS'!AL7</f>
        <v>9432</v>
      </c>
      <c r="J7" s="99">
        <f>ROUND(H7/I7,0)</f>
        <v>2527</v>
      </c>
    </row>
    <row r="8" spans="1:10" ht="14.45" customHeight="1" x14ac:dyDescent="0.2">
      <c r="A8" s="120">
        <v>2</v>
      </c>
      <c r="B8" s="67" t="s">
        <v>86</v>
      </c>
      <c r="C8" s="100">
        <v>11857590.53353598</v>
      </c>
      <c r="D8" s="100"/>
      <c r="E8" s="100">
        <v>0</v>
      </c>
      <c r="F8" s="100">
        <f t="shared" si="7"/>
        <v>11857590.53353598</v>
      </c>
      <c r="G8" s="100">
        <v>122083.27543739098</v>
      </c>
      <c r="H8" s="100">
        <f t="shared" ref="H8:H71" si="8">F8-G8</f>
        <v>11735507.258098589</v>
      </c>
      <c r="I8" s="69">
        <f>'2.1.20 SIS'!AL8</f>
        <v>3947</v>
      </c>
      <c r="J8" s="100">
        <f t="shared" ref="J8:J71" si="9">ROUND(H8/I8,0)</f>
        <v>2973</v>
      </c>
    </row>
    <row r="9" spans="1:10" ht="14.45" customHeight="1" x14ac:dyDescent="0.2">
      <c r="A9" s="120">
        <v>3</v>
      </c>
      <c r="B9" s="67" t="s">
        <v>87</v>
      </c>
      <c r="C9" s="100">
        <v>132879914.74271882</v>
      </c>
      <c r="D9" s="100"/>
      <c r="E9" s="100">
        <v>-121</v>
      </c>
      <c r="F9" s="100">
        <f t="shared" si="7"/>
        <v>132879793.74271882</v>
      </c>
      <c r="G9" s="100">
        <v>2696568.6797601925</v>
      </c>
      <c r="H9" s="100">
        <f t="shared" si="8"/>
        <v>130183225.06295863</v>
      </c>
      <c r="I9" s="69">
        <f>'2.1.20 SIS'!AL9</f>
        <v>22712</v>
      </c>
      <c r="J9" s="100">
        <f>ROUND(H9/I9,0)</f>
        <v>5732</v>
      </c>
    </row>
    <row r="10" spans="1:10" ht="14.45" customHeight="1" x14ac:dyDescent="0.2">
      <c r="A10" s="120">
        <v>4</v>
      </c>
      <c r="B10" s="67" t="s">
        <v>88</v>
      </c>
      <c r="C10" s="100">
        <v>14602942.931869045</v>
      </c>
      <c r="D10" s="100"/>
      <c r="E10" s="100">
        <v>0</v>
      </c>
      <c r="F10" s="100">
        <f t="shared" si="7"/>
        <v>14602942.931869045</v>
      </c>
      <c r="G10" s="100">
        <v>266859.41273477045</v>
      </c>
      <c r="H10" s="100">
        <f t="shared" si="8"/>
        <v>14336083.519134274</v>
      </c>
      <c r="I10" s="69">
        <f>'2.1.20 SIS'!AL10</f>
        <v>3061</v>
      </c>
      <c r="J10" s="100">
        <f t="shared" si="9"/>
        <v>4683</v>
      </c>
    </row>
    <row r="11" spans="1:10" ht="14.45" customHeight="1" x14ac:dyDescent="0.2">
      <c r="A11" s="121">
        <v>5</v>
      </c>
      <c r="B11" s="70" t="s">
        <v>89</v>
      </c>
      <c r="C11" s="73">
        <v>10097459.175265281</v>
      </c>
      <c r="D11" s="73"/>
      <c r="E11" s="73">
        <v>-1388</v>
      </c>
      <c r="F11" s="73">
        <f t="shared" si="7"/>
        <v>10096071.175265281</v>
      </c>
      <c r="G11" s="73">
        <v>102718.64084415733</v>
      </c>
      <c r="H11" s="73">
        <f t="shared" si="8"/>
        <v>9993352.5344211236</v>
      </c>
      <c r="I11" s="71">
        <f>'2.1.20 SIS'!AL11</f>
        <v>5169</v>
      </c>
      <c r="J11" s="73">
        <f t="shared" si="9"/>
        <v>1933</v>
      </c>
    </row>
    <row r="12" spans="1:10" ht="14.45" customHeight="1" x14ac:dyDescent="0.2">
      <c r="A12" s="120">
        <v>6</v>
      </c>
      <c r="B12" s="67" t="s">
        <v>90</v>
      </c>
      <c r="C12" s="99">
        <v>19871865.319179043</v>
      </c>
      <c r="D12" s="99"/>
      <c r="E12" s="99">
        <v>-4963</v>
      </c>
      <c r="F12" s="99">
        <f t="shared" si="7"/>
        <v>19866902.319179043</v>
      </c>
      <c r="G12" s="99">
        <v>209756.19244308182</v>
      </c>
      <c r="H12" s="99">
        <f t="shared" si="8"/>
        <v>19657146.126735963</v>
      </c>
      <c r="I12" s="68">
        <f>'2.1.20 SIS'!AL12</f>
        <v>5785</v>
      </c>
      <c r="J12" s="99">
        <f t="shared" si="9"/>
        <v>3398</v>
      </c>
    </row>
    <row r="13" spans="1:10" ht="14.45" customHeight="1" x14ac:dyDescent="0.2">
      <c r="A13" s="120">
        <v>7</v>
      </c>
      <c r="B13" s="67" t="s">
        <v>91</v>
      </c>
      <c r="C13" s="100">
        <v>22371499.619007647</v>
      </c>
      <c r="D13" s="100"/>
      <c r="E13" s="100">
        <v>-4902</v>
      </c>
      <c r="F13" s="100">
        <f t="shared" si="7"/>
        <v>22366597.619007647</v>
      </c>
      <c r="G13" s="100">
        <v>984620.36577385268</v>
      </c>
      <c r="H13" s="100">
        <f t="shared" si="8"/>
        <v>21381977.253233794</v>
      </c>
      <c r="I13" s="69">
        <f>'2.1.20 SIS'!AL13</f>
        <v>2082</v>
      </c>
      <c r="J13" s="100">
        <f t="shared" si="9"/>
        <v>10270</v>
      </c>
    </row>
    <row r="14" spans="1:10" ht="14.45" customHeight="1" x14ac:dyDescent="0.2">
      <c r="A14" s="120">
        <v>8</v>
      </c>
      <c r="B14" s="67" t="s">
        <v>92</v>
      </c>
      <c r="C14" s="100">
        <v>89898525.778199941</v>
      </c>
      <c r="D14" s="100"/>
      <c r="E14" s="100">
        <v>-5643</v>
      </c>
      <c r="F14" s="100">
        <f t="shared" si="7"/>
        <v>89892882.778199941</v>
      </c>
      <c r="G14" s="100">
        <v>1956061.5398576392</v>
      </c>
      <c r="H14" s="100">
        <f t="shared" si="8"/>
        <v>87936821.2383423</v>
      </c>
      <c r="I14" s="69">
        <f>'2.1.20 SIS'!AL14</f>
        <v>22373</v>
      </c>
      <c r="J14" s="100">
        <f t="shared" si="9"/>
        <v>3930</v>
      </c>
    </row>
    <row r="15" spans="1:10" ht="14.45" customHeight="1" x14ac:dyDescent="0.2">
      <c r="A15" s="120">
        <v>9</v>
      </c>
      <c r="B15" s="67" t="s">
        <v>82</v>
      </c>
      <c r="C15" s="100">
        <v>182598595.75209337</v>
      </c>
      <c r="D15" s="100"/>
      <c r="E15" s="100">
        <v>-95704</v>
      </c>
      <c r="F15" s="100">
        <f t="shared" si="7"/>
        <v>182502891.75209337</v>
      </c>
      <c r="G15" s="100">
        <v>3628741.619675301</v>
      </c>
      <c r="H15" s="100">
        <f t="shared" si="8"/>
        <v>178874150.13241807</v>
      </c>
      <c r="I15" s="69">
        <f>'2.1.20 SIS'!AL15</f>
        <v>37908</v>
      </c>
      <c r="J15" s="100">
        <f t="shared" si="9"/>
        <v>4719</v>
      </c>
    </row>
    <row r="16" spans="1:10" ht="14.45" customHeight="1" x14ac:dyDescent="0.2">
      <c r="A16" s="121">
        <v>10</v>
      </c>
      <c r="B16" s="70" t="s">
        <v>93</v>
      </c>
      <c r="C16" s="73">
        <v>205486847.50172767</v>
      </c>
      <c r="D16" s="73"/>
      <c r="E16" s="73">
        <v>-53950</v>
      </c>
      <c r="F16" s="73">
        <f t="shared" si="7"/>
        <v>205432897.50172767</v>
      </c>
      <c r="G16" s="73">
        <v>1098922.3323158526</v>
      </c>
      <c r="H16" s="73">
        <f t="shared" si="8"/>
        <v>204333975.16941181</v>
      </c>
      <c r="I16" s="71">
        <f>'2.1.20 SIS'!AL16</f>
        <v>32719</v>
      </c>
      <c r="J16" s="73">
        <f t="shared" si="9"/>
        <v>6245</v>
      </c>
    </row>
    <row r="17" spans="1:10" ht="14.45" customHeight="1" x14ac:dyDescent="0.2">
      <c r="A17" s="120">
        <v>11</v>
      </c>
      <c r="B17" s="67" t="s">
        <v>94</v>
      </c>
      <c r="C17" s="99">
        <v>4875272.1804391453</v>
      </c>
      <c r="D17" s="99"/>
      <c r="E17" s="99">
        <v>0</v>
      </c>
      <c r="F17" s="99">
        <f t="shared" si="7"/>
        <v>4875272.1804391453</v>
      </c>
      <c r="G17" s="99">
        <v>125119.17287926556</v>
      </c>
      <c r="H17" s="99">
        <f t="shared" si="8"/>
        <v>4750153.0075598797</v>
      </c>
      <c r="I17" s="68">
        <f>'2.1.20 SIS'!AL17</f>
        <v>1545</v>
      </c>
      <c r="J17" s="99">
        <f t="shared" si="9"/>
        <v>3075</v>
      </c>
    </row>
    <row r="18" spans="1:10" ht="14.45" customHeight="1" x14ac:dyDescent="0.2">
      <c r="A18" s="120">
        <v>12</v>
      </c>
      <c r="B18" s="67" t="s">
        <v>95</v>
      </c>
      <c r="C18" s="100">
        <v>14946328.247296536</v>
      </c>
      <c r="D18" s="100"/>
      <c r="E18" s="100">
        <v>0</v>
      </c>
      <c r="F18" s="100">
        <f t="shared" si="7"/>
        <v>14946328.247296536</v>
      </c>
      <c r="G18" s="100">
        <v>450100.52935359895</v>
      </c>
      <c r="H18" s="100">
        <f t="shared" si="8"/>
        <v>14496227.717942938</v>
      </c>
      <c r="I18" s="69">
        <f>'2.1.20 SIS'!AL18</f>
        <v>1282</v>
      </c>
      <c r="J18" s="100">
        <f t="shared" si="9"/>
        <v>11308</v>
      </c>
    </row>
    <row r="19" spans="1:10" ht="14.45" customHeight="1" x14ac:dyDescent="0.2">
      <c r="A19" s="120">
        <v>13</v>
      </c>
      <c r="B19" s="67" t="s">
        <v>96</v>
      </c>
      <c r="C19" s="100">
        <v>3270608.9049471673</v>
      </c>
      <c r="D19" s="100"/>
      <c r="E19" s="100">
        <v>0</v>
      </c>
      <c r="F19" s="100">
        <f t="shared" si="7"/>
        <v>3270608.9049471673</v>
      </c>
      <c r="G19" s="100">
        <v>60235.346222845837</v>
      </c>
      <c r="H19" s="100">
        <f t="shared" si="8"/>
        <v>3210373.5587243214</v>
      </c>
      <c r="I19" s="69">
        <f>'2.1.20 SIS'!AL19</f>
        <v>1202</v>
      </c>
      <c r="J19" s="100">
        <f t="shared" si="9"/>
        <v>2671</v>
      </c>
    </row>
    <row r="20" spans="1:10" ht="14.45" customHeight="1" x14ac:dyDescent="0.2">
      <c r="A20" s="120">
        <v>14</v>
      </c>
      <c r="B20" s="67" t="s">
        <v>97</v>
      </c>
      <c r="C20" s="100">
        <v>6093166.2381516397</v>
      </c>
      <c r="D20" s="100"/>
      <c r="E20" s="100">
        <v>0</v>
      </c>
      <c r="F20" s="100">
        <f t="shared" si="7"/>
        <v>6093166.2381516397</v>
      </c>
      <c r="G20" s="100">
        <v>124209.50791430536</v>
      </c>
      <c r="H20" s="100">
        <f t="shared" si="8"/>
        <v>5968956.730237334</v>
      </c>
      <c r="I20" s="69">
        <f>'2.1.20 SIS'!AL20</f>
        <v>1708</v>
      </c>
      <c r="J20" s="100">
        <f t="shared" si="9"/>
        <v>3495</v>
      </c>
    </row>
    <row r="21" spans="1:10" ht="14.45" customHeight="1" x14ac:dyDescent="0.2">
      <c r="A21" s="121">
        <v>15</v>
      </c>
      <c r="B21" s="70" t="s">
        <v>98</v>
      </c>
      <c r="C21" s="73">
        <v>10612096.967960823</v>
      </c>
      <c r="D21" s="73"/>
      <c r="E21" s="73">
        <v>-667</v>
      </c>
      <c r="F21" s="73">
        <f t="shared" si="7"/>
        <v>10611429.967960823</v>
      </c>
      <c r="G21" s="73">
        <v>170303.38593343092</v>
      </c>
      <c r="H21" s="73">
        <f t="shared" si="8"/>
        <v>10441126.582027392</v>
      </c>
      <c r="I21" s="71">
        <f>'2.1.20 SIS'!AL21</f>
        <v>3522</v>
      </c>
      <c r="J21" s="73">
        <f t="shared" si="9"/>
        <v>2965</v>
      </c>
    </row>
    <row r="22" spans="1:10" ht="14.45" customHeight="1" x14ac:dyDescent="0.2">
      <c r="A22" s="120">
        <v>16</v>
      </c>
      <c r="B22" s="67" t="s">
        <v>99</v>
      </c>
      <c r="C22" s="99">
        <v>61100540.239999995</v>
      </c>
      <c r="D22" s="99"/>
      <c r="E22" s="99">
        <v>-7524</v>
      </c>
      <c r="F22" s="99">
        <f t="shared" si="7"/>
        <v>61093016.239999995</v>
      </c>
      <c r="G22" s="99">
        <v>1973040</v>
      </c>
      <c r="H22" s="99">
        <f t="shared" si="8"/>
        <v>59119976.239999995</v>
      </c>
      <c r="I22" s="68">
        <f>'2.1.20 SIS'!AL22</f>
        <v>4807</v>
      </c>
      <c r="J22" s="99">
        <f t="shared" si="9"/>
        <v>12299</v>
      </c>
    </row>
    <row r="23" spans="1:10" ht="14.45" customHeight="1" x14ac:dyDescent="0.2">
      <c r="A23" s="120">
        <v>17</v>
      </c>
      <c r="B23" s="67" t="s">
        <v>83</v>
      </c>
      <c r="C23" s="100">
        <v>302762931.8314507</v>
      </c>
      <c r="D23" s="100"/>
      <c r="E23" s="100">
        <v>-103960</v>
      </c>
      <c r="F23" s="100">
        <f t="shared" si="7"/>
        <v>302658971.8314507</v>
      </c>
      <c r="G23" s="100">
        <v>6038909.3593604341</v>
      </c>
      <c r="H23" s="100">
        <f t="shared" si="8"/>
        <v>296620062.47209024</v>
      </c>
      <c r="I23" s="69">
        <f>'2.1.20 SIS'!AL23</f>
        <v>45208</v>
      </c>
      <c r="J23" s="100">
        <f t="shared" si="9"/>
        <v>6561</v>
      </c>
    </row>
    <row r="24" spans="1:10" ht="14.45" customHeight="1" x14ac:dyDescent="0.2">
      <c r="A24" s="120">
        <v>18</v>
      </c>
      <c r="B24" s="67" t="s">
        <v>100</v>
      </c>
      <c r="C24" s="100">
        <v>2426574.9862554902</v>
      </c>
      <c r="D24" s="100"/>
      <c r="E24" s="100">
        <v>-3014</v>
      </c>
      <c r="F24" s="100">
        <f t="shared" si="7"/>
        <v>2423560.9862554902</v>
      </c>
      <c r="G24" s="100">
        <v>63684.968025042515</v>
      </c>
      <c r="H24" s="100">
        <f t="shared" si="8"/>
        <v>2359876.0182304475</v>
      </c>
      <c r="I24" s="69">
        <f>'2.1.20 SIS'!AL24</f>
        <v>879</v>
      </c>
      <c r="J24" s="100">
        <f t="shared" si="9"/>
        <v>2685</v>
      </c>
    </row>
    <row r="25" spans="1:10" ht="14.45" customHeight="1" x14ac:dyDescent="0.2">
      <c r="A25" s="120">
        <v>19</v>
      </c>
      <c r="B25" s="67" t="s">
        <v>101</v>
      </c>
      <c r="C25" s="100">
        <v>7435951.6348726293</v>
      </c>
      <c r="D25" s="100"/>
      <c r="E25" s="100">
        <v>0</v>
      </c>
      <c r="F25" s="100">
        <f t="shared" si="7"/>
        <v>7435951.6348726293</v>
      </c>
      <c r="G25" s="100">
        <v>321.43760482743397</v>
      </c>
      <c r="H25" s="100">
        <f t="shared" si="8"/>
        <v>7435630.1972678015</v>
      </c>
      <c r="I25" s="69">
        <f>'2.1.20 SIS'!AL25</f>
        <v>1791</v>
      </c>
      <c r="J25" s="100">
        <f t="shared" si="9"/>
        <v>4152</v>
      </c>
    </row>
    <row r="26" spans="1:10" ht="14.45" customHeight="1" x14ac:dyDescent="0.2">
      <c r="A26" s="121">
        <v>20</v>
      </c>
      <c r="B26" s="70" t="s">
        <v>102</v>
      </c>
      <c r="C26" s="73">
        <v>14137298.520409726</v>
      </c>
      <c r="D26" s="73"/>
      <c r="E26" s="73">
        <v>-7166</v>
      </c>
      <c r="F26" s="73">
        <f t="shared" si="7"/>
        <v>14130132.520409726</v>
      </c>
      <c r="G26" s="73">
        <v>383696.10995670292</v>
      </c>
      <c r="H26" s="73">
        <f t="shared" si="8"/>
        <v>13746436.410453023</v>
      </c>
      <c r="I26" s="71">
        <f>'2.1.20 SIS'!AL26</f>
        <v>5560</v>
      </c>
      <c r="J26" s="73">
        <f t="shared" si="9"/>
        <v>2472</v>
      </c>
    </row>
    <row r="27" spans="1:10" ht="14.45" customHeight="1" x14ac:dyDescent="0.2">
      <c r="A27" s="120">
        <v>21</v>
      </c>
      <c r="B27" s="67" t="s">
        <v>103</v>
      </c>
      <c r="C27" s="99">
        <v>5053722.1799200084</v>
      </c>
      <c r="D27" s="99"/>
      <c r="E27" s="99">
        <v>-4954</v>
      </c>
      <c r="F27" s="99">
        <f t="shared" si="7"/>
        <v>5048768.1799200084</v>
      </c>
      <c r="G27" s="99">
        <v>140337.50719797655</v>
      </c>
      <c r="H27" s="99">
        <f t="shared" si="8"/>
        <v>4908430.6727220323</v>
      </c>
      <c r="I27" s="68">
        <f>'2.1.20 SIS'!AL27</f>
        <v>2878</v>
      </c>
      <c r="J27" s="99">
        <f t="shared" si="9"/>
        <v>1706</v>
      </c>
    </row>
    <row r="28" spans="1:10" ht="14.45" customHeight="1" x14ac:dyDescent="0.2">
      <c r="A28" s="120">
        <v>22</v>
      </c>
      <c r="B28" s="67" t="s">
        <v>104</v>
      </c>
      <c r="C28" s="100">
        <v>3558624.4768125541</v>
      </c>
      <c r="D28" s="100"/>
      <c r="E28" s="100">
        <v>-491</v>
      </c>
      <c r="F28" s="100">
        <f t="shared" si="7"/>
        <v>3558133.4768125541</v>
      </c>
      <c r="G28" s="100">
        <v>112537.43639220891</v>
      </c>
      <c r="H28" s="100">
        <f t="shared" si="8"/>
        <v>3445596.040420345</v>
      </c>
      <c r="I28" s="69">
        <f>'2.1.20 SIS'!AL28</f>
        <v>2843</v>
      </c>
      <c r="J28" s="100">
        <f t="shared" si="9"/>
        <v>1212</v>
      </c>
    </row>
    <row r="29" spans="1:10" ht="14.45" customHeight="1" x14ac:dyDescent="0.2">
      <c r="A29" s="120">
        <v>23</v>
      </c>
      <c r="B29" s="67" t="s">
        <v>105</v>
      </c>
      <c r="C29" s="100">
        <v>31075858.905293316</v>
      </c>
      <c r="D29" s="100"/>
      <c r="E29" s="100">
        <v>-15067</v>
      </c>
      <c r="F29" s="100">
        <f t="shared" si="7"/>
        <v>31060791.905293316</v>
      </c>
      <c r="G29" s="100">
        <v>370940.10653199954</v>
      </c>
      <c r="H29" s="100">
        <f t="shared" si="8"/>
        <v>30689851.798761316</v>
      </c>
      <c r="I29" s="69">
        <f>'2.1.20 SIS'!AL29</f>
        <v>12047</v>
      </c>
      <c r="J29" s="100">
        <f t="shared" si="9"/>
        <v>2548</v>
      </c>
    </row>
    <row r="30" spans="1:10" ht="14.45" customHeight="1" x14ac:dyDescent="0.2">
      <c r="A30" s="120">
        <v>24</v>
      </c>
      <c r="B30" s="67" t="s">
        <v>106</v>
      </c>
      <c r="C30" s="100">
        <v>61317334.292613126</v>
      </c>
      <c r="D30" s="100"/>
      <c r="E30" s="100">
        <v>-989</v>
      </c>
      <c r="F30" s="100">
        <f t="shared" si="7"/>
        <v>61316345.292613126</v>
      </c>
      <c r="G30" s="100">
        <v>1059861.1866842334</v>
      </c>
      <c r="H30" s="100">
        <f t="shared" si="8"/>
        <v>60256484.10592889</v>
      </c>
      <c r="I30" s="69">
        <f>'2.1.20 SIS'!AL30</f>
        <v>4363</v>
      </c>
      <c r="J30" s="100">
        <f t="shared" si="9"/>
        <v>13811</v>
      </c>
    </row>
    <row r="31" spans="1:10" ht="14.45" customHeight="1" x14ac:dyDescent="0.2">
      <c r="A31" s="121">
        <v>25</v>
      </c>
      <c r="B31" s="70" t="s">
        <v>107</v>
      </c>
      <c r="C31" s="73">
        <v>10126862.78531808</v>
      </c>
      <c r="D31" s="73"/>
      <c r="E31" s="73">
        <v>-4094</v>
      </c>
      <c r="F31" s="73">
        <f t="shared" si="7"/>
        <v>10122768.78531808</v>
      </c>
      <c r="G31" s="73">
        <v>383786.84821222926</v>
      </c>
      <c r="H31" s="73">
        <f t="shared" si="8"/>
        <v>9738981.9371058512</v>
      </c>
      <c r="I31" s="71">
        <f>'2.1.20 SIS'!AL31</f>
        <v>2209</v>
      </c>
      <c r="J31" s="73">
        <f t="shared" si="9"/>
        <v>4409</v>
      </c>
    </row>
    <row r="32" spans="1:10" ht="14.45" customHeight="1" x14ac:dyDescent="0.2">
      <c r="A32" s="120">
        <v>26</v>
      </c>
      <c r="B32" s="67" t="s">
        <v>108</v>
      </c>
      <c r="C32" s="99">
        <v>257797051.3303518</v>
      </c>
      <c r="D32" s="99"/>
      <c r="E32" s="99">
        <v>-21340</v>
      </c>
      <c r="F32" s="99">
        <f t="shared" si="7"/>
        <v>257775711.3303518</v>
      </c>
      <c r="G32" s="99">
        <v>20871790.954311699</v>
      </c>
      <c r="H32" s="99">
        <f t="shared" si="8"/>
        <v>236903920.3760401</v>
      </c>
      <c r="I32" s="68">
        <f>'2.1.20 SIS'!AL32</f>
        <v>50879</v>
      </c>
      <c r="J32" s="99">
        <f t="shared" si="9"/>
        <v>4656</v>
      </c>
    </row>
    <row r="33" spans="1:10" ht="14.45" customHeight="1" x14ac:dyDescent="0.2">
      <c r="A33" s="120">
        <v>27</v>
      </c>
      <c r="B33" s="67" t="s">
        <v>109</v>
      </c>
      <c r="C33" s="100">
        <v>16460912.24009281</v>
      </c>
      <c r="D33" s="100"/>
      <c r="E33" s="100">
        <v>-4745</v>
      </c>
      <c r="F33" s="100">
        <f t="shared" si="7"/>
        <v>16456167.24009281</v>
      </c>
      <c r="G33" s="100">
        <v>367360.6622936863</v>
      </c>
      <c r="H33" s="100">
        <f t="shared" si="8"/>
        <v>16088806.577799125</v>
      </c>
      <c r="I33" s="69">
        <f>'2.1.20 SIS'!AL33</f>
        <v>5489</v>
      </c>
      <c r="J33" s="100">
        <f t="shared" si="9"/>
        <v>2931</v>
      </c>
    </row>
    <row r="34" spans="1:10" ht="14.45" customHeight="1" x14ac:dyDescent="0.2">
      <c r="A34" s="120">
        <v>28</v>
      </c>
      <c r="B34" s="67" t="s">
        <v>110</v>
      </c>
      <c r="C34" s="100">
        <v>172801783.1878424</v>
      </c>
      <c r="D34" s="100"/>
      <c r="E34" s="100">
        <v>-40069</v>
      </c>
      <c r="F34" s="100">
        <f t="shared" si="7"/>
        <v>172761714.1878424</v>
      </c>
      <c r="G34" s="100">
        <v>1760907.7463549329</v>
      </c>
      <c r="H34" s="100">
        <f t="shared" si="8"/>
        <v>171000806.44148746</v>
      </c>
      <c r="I34" s="69">
        <f>'2.1.20 SIS'!AL34</f>
        <v>33329</v>
      </c>
      <c r="J34" s="100">
        <f t="shared" si="9"/>
        <v>5131</v>
      </c>
    </row>
    <row r="35" spans="1:10" ht="14.45" customHeight="1" x14ac:dyDescent="0.2">
      <c r="A35" s="120">
        <v>29</v>
      </c>
      <c r="B35" s="67" t="s">
        <v>111</v>
      </c>
      <c r="C35" s="100">
        <v>59032852.651186809</v>
      </c>
      <c r="D35" s="100"/>
      <c r="E35" s="100">
        <v>-7798</v>
      </c>
      <c r="F35" s="100">
        <f t="shared" si="7"/>
        <v>59025054.651186809</v>
      </c>
      <c r="G35" s="100">
        <v>963812.8580752929</v>
      </c>
      <c r="H35" s="100">
        <f t="shared" si="8"/>
        <v>58061241.793111518</v>
      </c>
      <c r="I35" s="69">
        <f>'2.1.20 SIS'!AL35</f>
        <v>14106</v>
      </c>
      <c r="J35" s="100">
        <f t="shared" si="9"/>
        <v>4116</v>
      </c>
    </row>
    <row r="36" spans="1:10" ht="14.45" customHeight="1" x14ac:dyDescent="0.2">
      <c r="A36" s="121">
        <v>30</v>
      </c>
      <c r="B36" s="70" t="s">
        <v>163</v>
      </c>
      <c r="C36" s="73">
        <v>9795028.1702952962</v>
      </c>
      <c r="D36" s="73"/>
      <c r="E36" s="73">
        <v>0</v>
      </c>
      <c r="F36" s="73">
        <f t="shared" si="7"/>
        <v>9795028.1702952962</v>
      </c>
      <c r="G36" s="73">
        <v>223420.34729176009</v>
      </c>
      <c r="H36" s="73">
        <f t="shared" si="8"/>
        <v>9571607.8230035361</v>
      </c>
      <c r="I36" s="71">
        <f>'2.1.20 SIS'!AL36</f>
        <v>2512</v>
      </c>
      <c r="J36" s="73">
        <f t="shared" si="9"/>
        <v>3810</v>
      </c>
    </row>
    <row r="37" spans="1:10" ht="14.45" customHeight="1" x14ac:dyDescent="0.2">
      <c r="A37" s="120">
        <v>31</v>
      </c>
      <c r="B37" s="67" t="s">
        <v>112</v>
      </c>
      <c r="C37" s="99">
        <v>34156613</v>
      </c>
      <c r="D37" s="99"/>
      <c r="E37" s="99">
        <v>0</v>
      </c>
      <c r="F37" s="99">
        <f t="shared" si="7"/>
        <v>34156613</v>
      </c>
      <c r="G37" s="99">
        <v>575819</v>
      </c>
      <c r="H37" s="99">
        <f t="shared" si="8"/>
        <v>33580794</v>
      </c>
      <c r="I37" s="68">
        <f>'2.1.20 SIS'!AL37</f>
        <v>6173</v>
      </c>
      <c r="J37" s="99">
        <f t="shared" si="9"/>
        <v>5440</v>
      </c>
    </row>
    <row r="38" spans="1:10" ht="14.45" customHeight="1" x14ac:dyDescent="0.2">
      <c r="A38" s="120">
        <v>32</v>
      </c>
      <c r="B38" s="67" t="s">
        <v>113</v>
      </c>
      <c r="C38" s="100">
        <v>58865401.728161983</v>
      </c>
      <c r="D38" s="100"/>
      <c r="E38" s="100">
        <v>0</v>
      </c>
      <c r="F38" s="100">
        <f t="shared" si="7"/>
        <v>58865401.728161983</v>
      </c>
      <c r="G38" s="100">
        <v>392873.81697259581</v>
      </c>
      <c r="H38" s="100">
        <f t="shared" si="8"/>
        <v>58472527.911189385</v>
      </c>
      <c r="I38" s="69">
        <f>'2.1.20 SIS'!AL38</f>
        <v>25922</v>
      </c>
      <c r="J38" s="100">
        <f t="shared" si="9"/>
        <v>2256</v>
      </c>
    </row>
    <row r="39" spans="1:10" ht="14.45" customHeight="1" x14ac:dyDescent="0.2">
      <c r="A39" s="120">
        <v>33</v>
      </c>
      <c r="B39" s="67" t="s">
        <v>114</v>
      </c>
      <c r="C39" s="100">
        <v>3632938.9000000004</v>
      </c>
      <c r="D39" s="100"/>
      <c r="E39" s="100">
        <v>-13313</v>
      </c>
      <c r="F39" s="100">
        <f t="shared" ref="F39:F70" si="10">SUM(C39:E39)</f>
        <v>3619625.9000000004</v>
      </c>
      <c r="G39" s="100">
        <v>38447.358663136918</v>
      </c>
      <c r="H39" s="100">
        <f t="shared" si="8"/>
        <v>3581178.5413368633</v>
      </c>
      <c r="I39" s="69">
        <f>'2.1.20 SIS'!AL39</f>
        <v>1412</v>
      </c>
      <c r="J39" s="100">
        <f t="shared" si="9"/>
        <v>2536</v>
      </c>
    </row>
    <row r="40" spans="1:10" ht="14.45" customHeight="1" x14ac:dyDescent="0.2">
      <c r="A40" s="120">
        <v>34</v>
      </c>
      <c r="B40" s="67" t="s">
        <v>115</v>
      </c>
      <c r="C40" s="100">
        <v>10184878.339757018</v>
      </c>
      <c r="D40" s="100"/>
      <c r="E40" s="100">
        <v>-6764</v>
      </c>
      <c r="F40" s="100">
        <f t="shared" si="10"/>
        <v>10178114.339757018</v>
      </c>
      <c r="G40" s="100">
        <v>242889.83055446183</v>
      </c>
      <c r="H40" s="100">
        <f t="shared" si="8"/>
        <v>9935224.5092025567</v>
      </c>
      <c r="I40" s="69">
        <f>'2.1.20 SIS'!AL40</f>
        <v>3591</v>
      </c>
      <c r="J40" s="100">
        <f t="shared" si="9"/>
        <v>2767</v>
      </c>
    </row>
    <row r="41" spans="1:10" ht="14.45" customHeight="1" x14ac:dyDescent="0.2">
      <c r="A41" s="121">
        <v>35</v>
      </c>
      <c r="B41" s="70" t="s">
        <v>116</v>
      </c>
      <c r="C41" s="73">
        <v>20718223.537929006</v>
      </c>
      <c r="D41" s="73"/>
      <c r="E41" s="73">
        <v>0</v>
      </c>
      <c r="F41" s="73">
        <f t="shared" si="10"/>
        <v>20718223.537929006</v>
      </c>
      <c r="G41" s="73">
        <v>477427.67720286647</v>
      </c>
      <c r="H41" s="73">
        <f t="shared" si="8"/>
        <v>20240795.86072614</v>
      </c>
      <c r="I41" s="71">
        <f>'2.1.20 SIS'!AL41</f>
        <v>5611</v>
      </c>
      <c r="J41" s="73">
        <f t="shared" si="9"/>
        <v>3607</v>
      </c>
    </row>
    <row r="42" spans="1:10" ht="14.45" customHeight="1" x14ac:dyDescent="0.2">
      <c r="A42" s="120">
        <v>36</v>
      </c>
      <c r="B42" s="67" t="s">
        <v>159</v>
      </c>
      <c r="C42" s="99">
        <v>280294289.42762905</v>
      </c>
      <c r="D42" s="99">
        <v>-5710564</v>
      </c>
      <c r="E42" s="99">
        <v>-138933</v>
      </c>
      <c r="F42" s="99">
        <f t="shared" si="10"/>
        <v>274444792.42762905</v>
      </c>
      <c r="G42" s="99">
        <v>10209406.917635214</v>
      </c>
      <c r="H42" s="99">
        <f t="shared" si="8"/>
        <v>264235385.50999385</v>
      </c>
      <c r="I42" s="68">
        <f>'2.1.20 SIS'!AL42</f>
        <v>46775</v>
      </c>
      <c r="J42" s="99">
        <f t="shared" si="9"/>
        <v>5649</v>
      </c>
    </row>
    <row r="43" spans="1:10" ht="14.45" customHeight="1" x14ac:dyDescent="0.2">
      <c r="A43" s="120">
        <v>37</v>
      </c>
      <c r="B43" s="67" t="s">
        <v>117</v>
      </c>
      <c r="C43" s="100">
        <v>53808951.177004203</v>
      </c>
      <c r="D43" s="100"/>
      <c r="E43" s="100">
        <v>-19937</v>
      </c>
      <c r="F43" s="100">
        <f t="shared" si="10"/>
        <v>53789014.177004203</v>
      </c>
      <c r="G43" s="100">
        <v>845001.36406429997</v>
      </c>
      <c r="H43" s="100">
        <f t="shared" si="8"/>
        <v>52944012.812939905</v>
      </c>
      <c r="I43" s="69">
        <f>'2.1.20 SIS'!AL43</f>
        <v>18614</v>
      </c>
      <c r="J43" s="100">
        <f t="shared" si="9"/>
        <v>2844</v>
      </c>
    </row>
    <row r="44" spans="1:10" ht="14.45" customHeight="1" x14ac:dyDescent="0.2">
      <c r="A44" s="120">
        <v>38</v>
      </c>
      <c r="B44" s="67" t="s">
        <v>118</v>
      </c>
      <c r="C44" s="100">
        <v>37258311.676819049</v>
      </c>
      <c r="D44" s="100"/>
      <c r="E44" s="100">
        <v>0</v>
      </c>
      <c r="F44" s="100">
        <f t="shared" si="10"/>
        <v>37258311.676819049</v>
      </c>
      <c r="G44" s="100">
        <v>754808.96145566215</v>
      </c>
      <c r="H44" s="100">
        <f t="shared" si="8"/>
        <v>36503502.715363383</v>
      </c>
      <c r="I44" s="69">
        <f>'2.1.20 SIS'!AL44</f>
        <v>3879</v>
      </c>
      <c r="J44" s="100">
        <f t="shared" si="9"/>
        <v>9411</v>
      </c>
    </row>
    <row r="45" spans="1:10" ht="14.45" customHeight="1" x14ac:dyDescent="0.2">
      <c r="A45" s="120">
        <v>39</v>
      </c>
      <c r="B45" s="67" t="s">
        <v>119</v>
      </c>
      <c r="C45" s="100">
        <v>15004574.097765811</v>
      </c>
      <c r="D45" s="100"/>
      <c r="E45" s="100">
        <v>-12320</v>
      </c>
      <c r="F45" s="100">
        <f t="shared" si="10"/>
        <v>14992254.097765811</v>
      </c>
      <c r="G45" s="100">
        <v>486523.47185855277</v>
      </c>
      <c r="H45" s="100">
        <f t="shared" si="8"/>
        <v>14505730.625907257</v>
      </c>
      <c r="I45" s="69">
        <f>'2.1.20 SIS'!AL45</f>
        <v>2641</v>
      </c>
      <c r="J45" s="100">
        <f t="shared" si="9"/>
        <v>5493</v>
      </c>
    </row>
    <row r="46" spans="1:10" ht="14.45" customHeight="1" x14ac:dyDescent="0.2">
      <c r="A46" s="121">
        <v>40</v>
      </c>
      <c r="B46" s="70" t="s">
        <v>120</v>
      </c>
      <c r="C46" s="73">
        <v>73333946.974379882</v>
      </c>
      <c r="D46" s="73"/>
      <c r="E46" s="73">
        <v>-10435</v>
      </c>
      <c r="F46" s="73">
        <f t="shared" si="10"/>
        <v>73323511.974379882</v>
      </c>
      <c r="G46" s="73">
        <v>892691.65720280597</v>
      </c>
      <c r="H46" s="73">
        <f t="shared" si="8"/>
        <v>72430820.317177072</v>
      </c>
      <c r="I46" s="71">
        <f>'2.1.20 SIS'!AL46</f>
        <v>21834</v>
      </c>
      <c r="J46" s="73">
        <f t="shared" si="9"/>
        <v>3317</v>
      </c>
    </row>
    <row r="47" spans="1:10" ht="14.45" customHeight="1" x14ac:dyDescent="0.2">
      <c r="A47" s="120">
        <v>41</v>
      </c>
      <c r="B47" s="67" t="s">
        <v>121</v>
      </c>
      <c r="C47" s="99">
        <v>15115409.240258709</v>
      </c>
      <c r="D47" s="99"/>
      <c r="E47" s="99">
        <v>0</v>
      </c>
      <c r="F47" s="99">
        <f t="shared" si="10"/>
        <v>15115409.240258709</v>
      </c>
      <c r="G47" s="99">
        <v>402675.43454376247</v>
      </c>
      <c r="H47" s="99">
        <f t="shared" si="8"/>
        <v>14712733.805714946</v>
      </c>
      <c r="I47" s="68">
        <f>'2.1.20 SIS'!AL47</f>
        <v>1295</v>
      </c>
      <c r="J47" s="99">
        <f t="shared" si="9"/>
        <v>11361</v>
      </c>
    </row>
    <row r="48" spans="1:10" ht="14.45" customHeight="1" x14ac:dyDescent="0.2">
      <c r="A48" s="120">
        <v>42</v>
      </c>
      <c r="B48" s="67" t="s">
        <v>122</v>
      </c>
      <c r="C48" s="100">
        <v>9222727.1071735751</v>
      </c>
      <c r="D48" s="100"/>
      <c r="E48" s="100">
        <v>-10918</v>
      </c>
      <c r="F48" s="100">
        <f t="shared" si="10"/>
        <v>9211809.1071735751</v>
      </c>
      <c r="G48" s="100">
        <v>136989.18516135664</v>
      </c>
      <c r="H48" s="100">
        <f t="shared" si="8"/>
        <v>9074819.9220122192</v>
      </c>
      <c r="I48" s="69">
        <f>'2.1.20 SIS'!AL48</f>
        <v>2727</v>
      </c>
      <c r="J48" s="100">
        <f t="shared" si="9"/>
        <v>3328</v>
      </c>
    </row>
    <row r="49" spans="1:10" ht="14.45" customHeight="1" x14ac:dyDescent="0.2">
      <c r="A49" s="120">
        <v>43</v>
      </c>
      <c r="B49" s="67" t="s">
        <v>123</v>
      </c>
      <c r="C49" s="100">
        <v>15658330.622569326</v>
      </c>
      <c r="D49" s="100"/>
      <c r="E49" s="100">
        <v>-2843</v>
      </c>
      <c r="F49" s="100">
        <f t="shared" si="10"/>
        <v>15655487.622569326</v>
      </c>
      <c r="G49" s="100">
        <v>418204.14536658232</v>
      </c>
      <c r="H49" s="100">
        <f t="shared" si="8"/>
        <v>15237283.477202743</v>
      </c>
      <c r="I49" s="69">
        <f>'2.1.20 SIS'!AL49</f>
        <v>4017</v>
      </c>
      <c r="J49" s="100">
        <f t="shared" si="9"/>
        <v>3793</v>
      </c>
    </row>
    <row r="50" spans="1:10" ht="14.45" customHeight="1" x14ac:dyDescent="0.2">
      <c r="A50" s="120">
        <v>44</v>
      </c>
      <c r="B50" s="67" t="s">
        <v>124</v>
      </c>
      <c r="C50" s="100">
        <v>31776628.844339654</v>
      </c>
      <c r="D50" s="100"/>
      <c r="E50" s="100">
        <v>-5368</v>
      </c>
      <c r="F50" s="100">
        <f t="shared" si="10"/>
        <v>31771260.844339654</v>
      </c>
      <c r="G50" s="100">
        <v>1521264.8043915725</v>
      </c>
      <c r="H50" s="100">
        <f t="shared" si="8"/>
        <v>30249996.03994808</v>
      </c>
      <c r="I50" s="69">
        <f>'2.1.20 SIS'!AL50</f>
        <v>7458</v>
      </c>
      <c r="J50" s="100">
        <f t="shared" si="9"/>
        <v>4056</v>
      </c>
    </row>
    <row r="51" spans="1:10" ht="14.45" customHeight="1" x14ac:dyDescent="0.2">
      <c r="A51" s="121">
        <v>45</v>
      </c>
      <c r="B51" s="70" t="s">
        <v>125</v>
      </c>
      <c r="C51" s="73">
        <v>128708547.00915122</v>
      </c>
      <c r="D51" s="73"/>
      <c r="E51" s="73">
        <v>-1585</v>
      </c>
      <c r="F51" s="73">
        <f t="shared" si="10"/>
        <v>128706962.00915122</v>
      </c>
      <c r="G51" s="73">
        <v>507736.04929415329</v>
      </c>
      <c r="H51" s="73">
        <f t="shared" si="8"/>
        <v>128199225.95985706</v>
      </c>
      <c r="I51" s="71">
        <f>'2.1.20 SIS'!AL51</f>
        <v>9473</v>
      </c>
      <c r="J51" s="73">
        <f t="shared" si="9"/>
        <v>13533</v>
      </c>
    </row>
    <row r="52" spans="1:10" ht="14.45" customHeight="1" x14ac:dyDescent="0.2">
      <c r="A52" s="120">
        <v>46</v>
      </c>
      <c r="B52" s="67" t="s">
        <v>126</v>
      </c>
      <c r="C52" s="99">
        <v>1700964.8028212658</v>
      </c>
      <c r="D52" s="99"/>
      <c r="E52" s="99">
        <v>0</v>
      </c>
      <c r="F52" s="99">
        <f t="shared" si="10"/>
        <v>1700964.8028212658</v>
      </c>
      <c r="G52" s="99">
        <v>51038.032927491338</v>
      </c>
      <c r="H52" s="99">
        <f t="shared" si="8"/>
        <v>1649926.7698937745</v>
      </c>
      <c r="I52" s="68">
        <f>'2.1.20 SIS'!AL52</f>
        <v>1185</v>
      </c>
      <c r="J52" s="99">
        <f t="shared" si="9"/>
        <v>1392</v>
      </c>
    </row>
    <row r="53" spans="1:10" ht="14.45" customHeight="1" x14ac:dyDescent="0.2">
      <c r="A53" s="120">
        <v>47</v>
      </c>
      <c r="B53" s="67" t="s">
        <v>127</v>
      </c>
      <c r="C53" s="100">
        <v>50200973.40104717</v>
      </c>
      <c r="D53" s="100"/>
      <c r="E53" s="100">
        <v>0</v>
      </c>
      <c r="F53" s="100">
        <f t="shared" si="10"/>
        <v>50200973.40104717</v>
      </c>
      <c r="G53" s="100">
        <v>733538.56360665662</v>
      </c>
      <c r="H53" s="100">
        <f t="shared" si="8"/>
        <v>49467434.837440513</v>
      </c>
      <c r="I53" s="69">
        <f>'2.1.20 SIS'!AL53</f>
        <v>3505</v>
      </c>
      <c r="J53" s="100">
        <f t="shared" si="9"/>
        <v>14113</v>
      </c>
    </row>
    <row r="54" spans="1:10" ht="14.45" customHeight="1" x14ac:dyDescent="0.2">
      <c r="A54" s="120">
        <v>48</v>
      </c>
      <c r="B54" s="67" t="s">
        <v>128</v>
      </c>
      <c r="C54" s="100">
        <v>32320861.784856409</v>
      </c>
      <c r="D54" s="100"/>
      <c r="E54" s="100">
        <v>-2343</v>
      </c>
      <c r="F54" s="100">
        <f t="shared" si="10"/>
        <v>32318518.784856409</v>
      </c>
      <c r="G54" s="100">
        <v>414958.98713299684</v>
      </c>
      <c r="H54" s="100">
        <f t="shared" si="8"/>
        <v>31903559.797723413</v>
      </c>
      <c r="I54" s="69">
        <f>'2.1.20 SIS'!AL54</f>
        <v>5805</v>
      </c>
      <c r="J54" s="100">
        <f t="shared" si="9"/>
        <v>5496</v>
      </c>
    </row>
    <row r="55" spans="1:10" ht="14.45" customHeight="1" x14ac:dyDescent="0.2">
      <c r="A55" s="120">
        <v>49</v>
      </c>
      <c r="B55" s="67" t="s">
        <v>129</v>
      </c>
      <c r="C55" s="100">
        <v>35691728.253856473</v>
      </c>
      <c r="D55" s="100"/>
      <c r="E55" s="100">
        <v>-7292</v>
      </c>
      <c r="F55" s="100">
        <f t="shared" si="10"/>
        <v>35684436.253856473</v>
      </c>
      <c r="G55" s="100">
        <v>460538.0517572228</v>
      </c>
      <c r="H55" s="100">
        <f t="shared" si="8"/>
        <v>35223898.202099249</v>
      </c>
      <c r="I55" s="69">
        <f>'2.1.20 SIS'!AL55</f>
        <v>12955</v>
      </c>
      <c r="J55" s="100">
        <f t="shared" si="9"/>
        <v>2719</v>
      </c>
    </row>
    <row r="56" spans="1:10" ht="14.45" customHeight="1" x14ac:dyDescent="0.2">
      <c r="A56" s="121">
        <v>50</v>
      </c>
      <c r="B56" s="70" t="s">
        <v>130</v>
      </c>
      <c r="C56" s="73">
        <v>20715241.026866097</v>
      </c>
      <c r="D56" s="73"/>
      <c r="E56" s="73">
        <v>-1279</v>
      </c>
      <c r="F56" s="73">
        <f t="shared" si="10"/>
        <v>20713962.026866097</v>
      </c>
      <c r="G56" s="73">
        <v>415957.24068517104</v>
      </c>
      <c r="H56" s="73">
        <f t="shared" si="8"/>
        <v>20298004.786180925</v>
      </c>
      <c r="I56" s="71">
        <f>'2.1.20 SIS'!AL56</f>
        <v>7388</v>
      </c>
      <c r="J56" s="73">
        <f t="shared" si="9"/>
        <v>2747</v>
      </c>
    </row>
    <row r="57" spans="1:10" ht="14.45" customHeight="1" x14ac:dyDescent="0.2">
      <c r="A57" s="120">
        <v>51</v>
      </c>
      <c r="B57" s="67" t="s">
        <v>131</v>
      </c>
      <c r="C57" s="99">
        <v>32171514.953080744</v>
      </c>
      <c r="D57" s="99"/>
      <c r="E57" s="99">
        <v>-2561</v>
      </c>
      <c r="F57" s="99">
        <f t="shared" si="10"/>
        <v>32168953.953080744</v>
      </c>
      <c r="G57" s="99">
        <v>559156.34597308177</v>
      </c>
      <c r="H57" s="99">
        <f t="shared" si="8"/>
        <v>31609797.607107662</v>
      </c>
      <c r="I57" s="68">
        <f>'2.1.20 SIS'!AL57</f>
        <v>8178</v>
      </c>
      <c r="J57" s="99">
        <f t="shared" si="9"/>
        <v>3865</v>
      </c>
    </row>
    <row r="58" spans="1:10" ht="14.45" customHeight="1" x14ac:dyDescent="0.2">
      <c r="A58" s="120">
        <v>52</v>
      </c>
      <c r="B58" s="67" t="s">
        <v>132</v>
      </c>
      <c r="C58" s="100">
        <v>204561550.86479175</v>
      </c>
      <c r="D58" s="100"/>
      <c r="E58" s="100">
        <v>-18903</v>
      </c>
      <c r="F58" s="100">
        <f t="shared" si="10"/>
        <v>204542647.86479175</v>
      </c>
      <c r="G58" s="100">
        <v>4434744.3484543683</v>
      </c>
      <c r="H58" s="100">
        <f t="shared" si="8"/>
        <v>200107903.51633739</v>
      </c>
      <c r="I58" s="69">
        <f>'2.1.20 SIS'!AL58</f>
        <v>38048</v>
      </c>
      <c r="J58" s="100">
        <f t="shared" si="9"/>
        <v>5259</v>
      </c>
    </row>
    <row r="59" spans="1:10" ht="14.45" customHeight="1" x14ac:dyDescent="0.2">
      <c r="A59" s="120">
        <v>53</v>
      </c>
      <c r="B59" s="67" t="s">
        <v>133</v>
      </c>
      <c r="C59" s="100">
        <v>48492223.110421993</v>
      </c>
      <c r="D59" s="100"/>
      <c r="E59" s="100">
        <v>-8748</v>
      </c>
      <c r="F59" s="100">
        <f t="shared" si="10"/>
        <v>48483475.110421993</v>
      </c>
      <c r="G59" s="100">
        <v>542035.69695331482</v>
      </c>
      <c r="H59" s="100">
        <f t="shared" si="8"/>
        <v>47941439.413468681</v>
      </c>
      <c r="I59" s="69">
        <f>'2.1.20 SIS'!AL59</f>
        <v>19306</v>
      </c>
      <c r="J59" s="100">
        <f t="shared" si="9"/>
        <v>2483</v>
      </c>
    </row>
    <row r="60" spans="1:10" ht="14.45" customHeight="1" x14ac:dyDescent="0.2">
      <c r="A60" s="120">
        <v>54</v>
      </c>
      <c r="B60" s="67" t="s">
        <v>134</v>
      </c>
      <c r="C60" s="100">
        <v>2677092.5189175275</v>
      </c>
      <c r="D60" s="100"/>
      <c r="E60" s="100">
        <v>0</v>
      </c>
      <c r="F60" s="100">
        <f t="shared" si="10"/>
        <v>2677092.5189175275</v>
      </c>
      <c r="G60" s="100">
        <v>86441.050317042958</v>
      </c>
      <c r="H60" s="100">
        <f t="shared" si="8"/>
        <v>2590651.4686004845</v>
      </c>
      <c r="I60" s="69">
        <f>'2.1.20 SIS'!AL60</f>
        <v>458</v>
      </c>
      <c r="J60" s="100">
        <f t="shared" si="9"/>
        <v>5656</v>
      </c>
    </row>
    <row r="61" spans="1:10" ht="14.45" customHeight="1" x14ac:dyDescent="0.2">
      <c r="A61" s="121">
        <v>55</v>
      </c>
      <c r="B61" s="70" t="s">
        <v>135</v>
      </c>
      <c r="C61" s="73">
        <v>55615082.433596984</v>
      </c>
      <c r="D61" s="73"/>
      <c r="E61" s="73">
        <v>-20176</v>
      </c>
      <c r="F61" s="73">
        <f t="shared" si="10"/>
        <v>55594906.433596984</v>
      </c>
      <c r="G61" s="73">
        <v>574878.96150566102</v>
      </c>
      <c r="H61" s="73">
        <f t="shared" si="8"/>
        <v>55020027.472091325</v>
      </c>
      <c r="I61" s="71">
        <f>'2.1.20 SIS'!AL61</f>
        <v>16575</v>
      </c>
      <c r="J61" s="73">
        <f t="shared" si="9"/>
        <v>3319</v>
      </c>
    </row>
    <row r="62" spans="1:10" ht="14.45" customHeight="1" x14ac:dyDescent="0.2">
      <c r="A62" s="120">
        <v>56</v>
      </c>
      <c r="B62" s="67" t="s">
        <v>136</v>
      </c>
      <c r="C62" s="99">
        <v>9818020.1699999999</v>
      </c>
      <c r="D62" s="99"/>
      <c r="E62" s="99">
        <v>0</v>
      </c>
      <c r="F62" s="99">
        <f t="shared" si="10"/>
        <v>9818020.1699999999</v>
      </c>
      <c r="G62" s="99">
        <v>160467.07704058362</v>
      </c>
      <c r="H62" s="99">
        <f t="shared" si="8"/>
        <v>9657553.092959417</v>
      </c>
      <c r="I62" s="68">
        <f>'2.1.20 SIS'!AL62</f>
        <v>2995</v>
      </c>
      <c r="J62" s="99">
        <f t="shared" si="9"/>
        <v>3225</v>
      </c>
    </row>
    <row r="63" spans="1:10" ht="14.45" customHeight="1" x14ac:dyDescent="0.2">
      <c r="A63" s="120">
        <v>57</v>
      </c>
      <c r="B63" s="67" t="s">
        <v>137</v>
      </c>
      <c r="C63" s="100">
        <v>22373387.591934562</v>
      </c>
      <c r="D63" s="100"/>
      <c r="E63" s="100">
        <v>-6410</v>
      </c>
      <c r="F63" s="100">
        <f t="shared" si="10"/>
        <v>22366977.591934562</v>
      </c>
      <c r="G63" s="100">
        <v>669426.30254041415</v>
      </c>
      <c r="H63" s="100">
        <f t="shared" si="8"/>
        <v>21697551.289394148</v>
      </c>
      <c r="I63" s="69">
        <f>'2.1.20 SIS'!AL63</f>
        <v>9320</v>
      </c>
      <c r="J63" s="100">
        <f t="shared" si="9"/>
        <v>2328</v>
      </c>
    </row>
    <row r="64" spans="1:10" ht="14.45" customHeight="1" x14ac:dyDescent="0.2">
      <c r="A64" s="120">
        <v>58</v>
      </c>
      <c r="B64" s="67" t="s">
        <v>138</v>
      </c>
      <c r="C64" s="100">
        <v>15267260.525619814</v>
      </c>
      <c r="D64" s="100"/>
      <c r="E64" s="100">
        <v>-2596</v>
      </c>
      <c r="F64" s="100">
        <f t="shared" si="10"/>
        <v>15264664.525619814</v>
      </c>
      <c r="G64" s="100">
        <v>367664.56700188294</v>
      </c>
      <c r="H64" s="100">
        <f t="shared" si="8"/>
        <v>14896999.958617931</v>
      </c>
      <c r="I64" s="69">
        <f>'2.1.20 SIS'!AL64</f>
        <v>8017</v>
      </c>
      <c r="J64" s="100">
        <f t="shared" si="9"/>
        <v>1858</v>
      </c>
    </row>
    <row r="65" spans="1:10" ht="14.45" customHeight="1" x14ac:dyDescent="0.2">
      <c r="A65" s="120">
        <v>59</v>
      </c>
      <c r="B65" s="67" t="s">
        <v>139</v>
      </c>
      <c r="C65" s="100">
        <v>7723557.231168949</v>
      </c>
      <c r="D65" s="100"/>
      <c r="E65" s="100">
        <v>-1138</v>
      </c>
      <c r="F65" s="100">
        <f t="shared" si="10"/>
        <v>7722419.231168949</v>
      </c>
      <c r="G65" s="100">
        <v>169321.71893919553</v>
      </c>
      <c r="H65" s="100">
        <f t="shared" si="8"/>
        <v>7553097.5122297537</v>
      </c>
      <c r="I65" s="69">
        <f>'2.1.20 SIS'!AL65</f>
        <v>4995</v>
      </c>
      <c r="J65" s="100">
        <f t="shared" si="9"/>
        <v>1512</v>
      </c>
    </row>
    <row r="66" spans="1:10" ht="14.45" customHeight="1" x14ac:dyDescent="0.2">
      <c r="A66" s="121">
        <v>60</v>
      </c>
      <c r="B66" s="70" t="s">
        <v>140</v>
      </c>
      <c r="C66" s="73">
        <v>19189390.120787427</v>
      </c>
      <c r="D66" s="73"/>
      <c r="E66" s="73">
        <v>-497</v>
      </c>
      <c r="F66" s="73">
        <f t="shared" si="10"/>
        <v>19188893.120787427</v>
      </c>
      <c r="G66" s="73">
        <v>465600.51440321811</v>
      </c>
      <c r="H66" s="73">
        <f t="shared" si="8"/>
        <v>18723292.60638421</v>
      </c>
      <c r="I66" s="71">
        <f>'2.1.20 SIS'!AL66</f>
        <v>5841</v>
      </c>
      <c r="J66" s="73">
        <f t="shared" si="9"/>
        <v>3205</v>
      </c>
    </row>
    <row r="67" spans="1:10" ht="14.45" customHeight="1" x14ac:dyDescent="0.2">
      <c r="A67" s="120">
        <v>61</v>
      </c>
      <c r="B67" s="67" t="s">
        <v>141</v>
      </c>
      <c r="C67" s="99">
        <v>27900354.428677604</v>
      </c>
      <c r="D67" s="99"/>
      <c r="E67" s="99">
        <v>0</v>
      </c>
      <c r="F67" s="99">
        <f t="shared" si="10"/>
        <v>27900354.428677604</v>
      </c>
      <c r="G67" s="99">
        <v>671473.87912876939</v>
      </c>
      <c r="H67" s="99">
        <f t="shared" si="8"/>
        <v>27228880.549548835</v>
      </c>
      <c r="I67" s="68">
        <f>'2.1.20 SIS'!AL67</f>
        <v>3759</v>
      </c>
      <c r="J67" s="99">
        <f t="shared" si="9"/>
        <v>7244</v>
      </c>
    </row>
    <row r="68" spans="1:10" ht="14.45" customHeight="1" x14ac:dyDescent="0.2">
      <c r="A68" s="120">
        <v>62</v>
      </c>
      <c r="B68" s="67" t="s">
        <v>142</v>
      </c>
      <c r="C68" s="100">
        <v>4273255.8278737161</v>
      </c>
      <c r="D68" s="100"/>
      <c r="E68" s="100">
        <v>-1500</v>
      </c>
      <c r="F68" s="100">
        <f t="shared" si="10"/>
        <v>4271755.8278737161</v>
      </c>
      <c r="G68" s="100">
        <v>65410.274930895248</v>
      </c>
      <c r="H68" s="100">
        <f t="shared" si="8"/>
        <v>4206345.5529428208</v>
      </c>
      <c r="I68" s="69">
        <f>'2.1.20 SIS'!AL68</f>
        <v>1908</v>
      </c>
      <c r="J68" s="100">
        <f t="shared" si="9"/>
        <v>2205</v>
      </c>
    </row>
    <row r="69" spans="1:10" ht="14.45" customHeight="1" x14ac:dyDescent="0.2">
      <c r="A69" s="120">
        <v>63</v>
      </c>
      <c r="B69" s="67" t="s">
        <v>143</v>
      </c>
      <c r="C69" s="100">
        <v>20023245.800271701</v>
      </c>
      <c r="D69" s="100"/>
      <c r="E69" s="100">
        <v>0</v>
      </c>
      <c r="F69" s="100">
        <f t="shared" si="10"/>
        <v>20023245.800271701</v>
      </c>
      <c r="G69" s="100">
        <v>289527.524607567</v>
      </c>
      <c r="H69" s="100">
        <f t="shared" si="8"/>
        <v>19733718.275664136</v>
      </c>
      <c r="I69" s="69">
        <f>'2.1.20 SIS'!AL69</f>
        <v>2111</v>
      </c>
      <c r="J69" s="100">
        <f t="shared" si="9"/>
        <v>9348</v>
      </c>
    </row>
    <row r="70" spans="1:10" ht="14.45" customHeight="1" x14ac:dyDescent="0.2">
      <c r="A70" s="120">
        <v>64</v>
      </c>
      <c r="B70" s="67" t="s">
        <v>144</v>
      </c>
      <c r="C70" s="100">
        <v>6316474.7820808543</v>
      </c>
      <c r="D70" s="100"/>
      <c r="E70" s="100">
        <v>0</v>
      </c>
      <c r="F70" s="100">
        <f t="shared" si="10"/>
        <v>6316474.7820808543</v>
      </c>
      <c r="G70" s="100">
        <v>68881.225646896317</v>
      </c>
      <c r="H70" s="100">
        <f t="shared" si="8"/>
        <v>6247593.556433958</v>
      </c>
      <c r="I70" s="69">
        <f>'2.1.20 SIS'!AL70</f>
        <v>2030</v>
      </c>
      <c r="J70" s="100">
        <f t="shared" si="9"/>
        <v>3078</v>
      </c>
    </row>
    <row r="71" spans="1:10" ht="14.45" customHeight="1" x14ac:dyDescent="0.2">
      <c r="A71" s="121">
        <v>65</v>
      </c>
      <c r="B71" s="70" t="s">
        <v>160</v>
      </c>
      <c r="C71" s="73">
        <v>35075605</v>
      </c>
      <c r="D71" s="73"/>
      <c r="E71" s="73">
        <v>-6658</v>
      </c>
      <c r="F71" s="73">
        <f t="shared" ref="F71:F102" si="11">SUM(C71:E71)</f>
        <v>35068947</v>
      </c>
      <c r="G71" s="73">
        <v>515641.0252636493</v>
      </c>
      <c r="H71" s="73">
        <f t="shared" si="8"/>
        <v>34553305.974736348</v>
      </c>
      <c r="I71" s="71">
        <f>'2.1.20 SIS'!AL71</f>
        <v>7950</v>
      </c>
      <c r="J71" s="73">
        <f t="shared" si="9"/>
        <v>4346</v>
      </c>
    </row>
    <row r="72" spans="1:10" ht="14.45" customHeight="1" x14ac:dyDescent="0.2">
      <c r="A72" s="120">
        <v>66</v>
      </c>
      <c r="B72" s="67" t="s">
        <v>161</v>
      </c>
      <c r="C72" s="100">
        <v>8295132.6142645217</v>
      </c>
      <c r="D72" s="100"/>
      <c r="E72" s="100">
        <v>0</v>
      </c>
      <c r="F72" s="100">
        <f t="shared" si="11"/>
        <v>8295132.6142645217</v>
      </c>
      <c r="G72" s="100">
        <v>182778.44918546724</v>
      </c>
      <c r="H72" s="100">
        <f t="shared" ref="H72:H75" si="12">F72-G72</f>
        <v>8112354.1650790544</v>
      </c>
      <c r="I72" s="69">
        <f>'2.1.20 SIS'!AL72</f>
        <v>1861</v>
      </c>
      <c r="J72" s="100">
        <f>ROUND(H72/I72,0)</f>
        <v>4359</v>
      </c>
    </row>
    <row r="73" spans="1:10" ht="14.45" customHeight="1" x14ac:dyDescent="0.2">
      <c r="A73" s="120">
        <v>67</v>
      </c>
      <c r="B73" s="67" t="s">
        <v>147</v>
      </c>
      <c r="C73" s="100">
        <v>23429255.890000001</v>
      </c>
      <c r="D73" s="100"/>
      <c r="E73" s="100">
        <v>-637</v>
      </c>
      <c r="F73" s="100">
        <f t="shared" si="11"/>
        <v>23428618.890000001</v>
      </c>
      <c r="G73" s="100">
        <v>456789.91000000003</v>
      </c>
      <c r="H73" s="100">
        <f t="shared" si="12"/>
        <v>22971828.98</v>
      </c>
      <c r="I73" s="69">
        <f>'2.1.20 SIS'!AL73</f>
        <v>5467</v>
      </c>
      <c r="J73" s="100">
        <f>ROUND(H73/I73,0)</f>
        <v>4202</v>
      </c>
    </row>
    <row r="74" spans="1:10" ht="14.45" customHeight="1" x14ac:dyDescent="0.2">
      <c r="A74" s="120">
        <v>68</v>
      </c>
      <c r="B74" s="67" t="s">
        <v>162</v>
      </c>
      <c r="C74" s="100">
        <v>5608700</v>
      </c>
      <c r="D74" s="100"/>
      <c r="E74" s="100">
        <v>-2265</v>
      </c>
      <c r="F74" s="100">
        <f t="shared" si="11"/>
        <v>5606435</v>
      </c>
      <c r="G74" s="100">
        <v>97213.423931136364</v>
      </c>
      <c r="H74" s="100">
        <f t="shared" si="12"/>
        <v>5509221.5760688633</v>
      </c>
      <c r="I74" s="69">
        <f>'2.1.20 SIS'!AL74</f>
        <v>1744</v>
      </c>
      <c r="J74" s="100">
        <f>ROUND(H74/I74,0)</f>
        <v>3159</v>
      </c>
    </row>
    <row r="75" spans="1:10" ht="14.45" customHeight="1" x14ac:dyDescent="0.2">
      <c r="A75" s="123">
        <v>69</v>
      </c>
      <c r="B75" s="72" t="s">
        <v>149</v>
      </c>
      <c r="C75" s="73">
        <v>13208596.539999999</v>
      </c>
      <c r="D75" s="73"/>
      <c r="E75" s="73">
        <v>0</v>
      </c>
      <c r="F75" s="73">
        <f t="shared" si="11"/>
        <v>13208596.539999999</v>
      </c>
      <c r="G75" s="73">
        <v>227979.21</v>
      </c>
      <c r="H75" s="73">
        <f t="shared" si="12"/>
        <v>12980617.329999998</v>
      </c>
      <c r="I75" s="71">
        <f>'2.1.20 SIS'!AL75</f>
        <v>4829</v>
      </c>
      <c r="J75" s="73">
        <f>ROUND(H75/I75,0)</f>
        <v>2688</v>
      </c>
    </row>
    <row r="76" spans="1:10" ht="14.45" customHeight="1" x14ac:dyDescent="0.2">
      <c r="A76" s="74"/>
      <c r="B76" s="74" t="s">
        <v>164</v>
      </c>
      <c r="C76" s="24">
        <f>SUM(C7:C75)</f>
        <v>3258867843.3811178</v>
      </c>
      <c r="D76" s="24">
        <f>SUM(D7:D75)</f>
        <v>-5710564</v>
      </c>
      <c r="E76" s="24">
        <f t="shared" ref="E76:F76" si="13">SUM(E7:E75)</f>
        <v>-701149</v>
      </c>
      <c r="F76" s="24">
        <f t="shared" si="13"/>
        <v>3252456130.3811178</v>
      </c>
      <c r="G76" s="24">
        <f>SUM(G7:G75)</f>
        <v>77587097.318251029</v>
      </c>
      <c r="H76" s="24">
        <f>SUM(H7:H75)</f>
        <v>3174869033.0628672</v>
      </c>
      <c r="I76" s="25">
        <f>SUM(I7:I75)</f>
        <v>680999</v>
      </c>
      <c r="J76" s="24">
        <f>ROUND(H76/I76,0)</f>
        <v>4662</v>
      </c>
    </row>
    <row r="77" spans="1:10" s="118" customFormat="1" ht="15" customHeight="1" x14ac:dyDescent="0.2">
      <c r="A77" s="101"/>
      <c r="B77" s="102"/>
      <c r="C77" s="11" t="s">
        <v>248</v>
      </c>
      <c r="D77" s="75"/>
      <c r="E77" s="75"/>
      <c r="F77" s="75"/>
      <c r="G77" s="103"/>
      <c r="H77" s="75"/>
      <c r="I77" s="75"/>
      <c r="J77" s="75"/>
    </row>
    <row r="78" spans="1:10" s="118" customFormat="1" ht="15" customHeight="1" x14ac:dyDescent="0.2">
      <c r="A78" s="101"/>
      <c r="B78" s="102"/>
      <c r="C78" s="75" t="s">
        <v>4</v>
      </c>
      <c r="D78" s="75"/>
      <c r="E78" s="75"/>
      <c r="F78" s="75"/>
      <c r="G78" s="75"/>
      <c r="H78" s="75"/>
      <c r="I78" s="75"/>
      <c r="J78" s="75"/>
    </row>
  </sheetData>
  <mergeCells count="6">
    <mergeCell ref="A6:B6"/>
    <mergeCell ref="A1:B1"/>
    <mergeCell ref="A2:B2"/>
    <mergeCell ref="A3:B3"/>
    <mergeCell ref="A4:B4"/>
    <mergeCell ref="A5:B5"/>
  </mergeCells>
  <phoneticPr fontId="0" type="noConversion"/>
  <printOptions horizontalCentered="1"/>
  <pageMargins left="0.4" right="0.4" top="1" bottom="0.35" header="0.3" footer="0.25"/>
  <pageSetup paperSize="5" scale="72" orientation="portrait" r:id="rId1"/>
  <headerFooter alignWithMargins="0">
    <oddHeader>&amp;C&amp;20FY2020-21 Charter School Funding (General and Special Revenue Funds)
Initial Local Revenue Representation per Pupil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7"/>
  <sheetViews>
    <sheetView zoomScaleNormal="100" zoomScaleSheetLayoutView="100" workbookViewId="0">
      <pane xSplit="2" ySplit="2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ColWidth="9.140625" defaultRowHeight="12.75" x14ac:dyDescent="0.2"/>
  <cols>
    <col min="1" max="1" width="4.28515625" style="122" customWidth="1"/>
    <col min="2" max="2" width="19" customWidth="1"/>
    <col min="3" max="7" width="15.5703125" customWidth="1"/>
  </cols>
  <sheetData>
    <row r="1" spans="1:7" ht="94.9" customHeight="1" x14ac:dyDescent="0.2">
      <c r="A1" s="150" t="s">
        <v>0</v>
      </c>
      <c r="B1" s="150" t="s">
        <v>0</v>
      </c>
      <c r="C1" s="76" t="s">
        <v>252</v>
      </c>
      <c r="D1" s="76" t="s">
        <v>253</v>
      </c>
      <c r="E1" s="61" t="s">
        <v>79</v>
      </c>
      <c r="F1" s="60" t="s">
        <v>193</v>
      </c>
      <c r="G1" s="62" t="s">
        <v>254</v>
      </c>
    </row>
    <row r="2" spans="1:7" ht="13.5" customHeight="1" x14ac:dyDescent="0.2">
      <c r="A2" s="151"/>
      <c r="B2" s="152"/>
      <c r="C2" s="63">
        <v>1</v>
      </c>
      <c r="D2" s="63">
        <f t="shared" ref="D2" si="0">1+C2</f>
        <v>2</v>
      </c>
      <c r="E2" s="63">
        <f t="shared" ref="E2" si="1">1+D2</f>
        <v>3</v>
      </c>
      <c r="F2" s="63">
        <f t="shared" ref="F2" si="2">1+E2</f>
        <v>4</v>
      </c>
      <c r="G2" s="63">
        <f t="shared" ref="G2" si="3">1+F2</f>
        <v>5</v>
      </c>
    </row>
    <row r="3" spans="1:7" ht="11.25" hidden="1" customHeight="1" x14ac:dyDescent="0.2">
      <c r="A3" s="77"/>
      <c r="B3" s="78"/>
      <c r="C3" s="79"/>
      <c r="D3" s="79"/>
      <c r="E3" s="80"/>
      <c r="F3" s="79"/>
      <c r="G3" s="81"/>
    </row>
    <row r="4" spans="1:7" ht="11.25" hidden="1" customHeight="1" x14ac:dyDescent="0.2">
      <c r="A4" s="77"/>
      <c r="B4" s="78"/>
      <c r="C4" s="79"/>
      <c r="D4" s="79"/>
      <c r="E4" s="80"/>
      <c r="F4" s="79"/>
      <c r="G4" s="81"/>
    </row>
    <row r="5" spans="1:7" ht="11.25" hidden="1" customHeight="1" x14ac:dyDescent="0.2">
      <c r="A5" s="77"/>
      <c r="B5" s="78"/>
      <c r="C5" s="79"/>
      <c r="D5" s="79"/>
      <c r="E5" s="80"/>
      <c r="F5" s="79"/>
      <c r="G5" s="81"/>
    </row>
    <row r="6" spans="1:7" ht="11.25" hidden="1" customHeight="1" x14ac:dyDescent="0.2">
      <c r="A6" s="77"/>
      <c r="B6" s="78"/>
      <c r="C6" s="79"/>
      <c r="D6" s="79"/>
      <c r="E6" s="80"/>
      <c r="F6" s="79"/>
      <c r="G6" s="81"/>
    </row>
    <row r="7" spans="1:7" ht="15" customHeight="1" x14ac:dyDescent="0.2">
      <c r="A7" s="120">
        <v>1</v>
      </c>
      <c r="B7" s="67" t="s">
        <v>150</v>
      </c>
      <c r="C7" s="99">
        <v>0</v>
      </c>
      <c r="D7" s="99">
        <v>0</v>
      </c>
      <c r="E7" s="99">
        <f>C7-D7</f>
        <v>0</v>
      </c>
      <c r="F7" s="104">
        <f>'Detail Calculation exclude debt'!I7</f>
        <v>9432</v>
      </c>
      <c r="G7" s="99">
        <f>ROUND(E7/F7,0)</f>
        <v>0</v>
      </c>
    </row>
    <row r="8" spans="1:7" ht="15" customHeight="1" x14ac:dyDescent="0.2">
      <c r="A8" s="120">
        <v>2</v>
      </c>
      <c r="B8" s="67" t="s">
        <v>86</v>
      </c>
      <c r="C8" s="100">
        <v>1860012.6441596495</v>
      </c>
      <c r="D8" s="100">
        <v>60264.996583593755</v>
      </c>
      <c r="E8" s="100">
        <f t="shared" ref="E8:E71" si="4">C8-D8</f>
        <v>1799747.6475760557</v>
      </c>
      <c r="F8" s="105">
        <f>'Detail Calculation exclude debt'!I8</f>
        <v>3947</v>
      </c>
      <c r="G8" s="100">
        <f t="shared" ref="G8:G71" si="5">ROUND(E8/F8,0)</f>
        <v>456</v>
      </c>
    </row>
    <row r="9" spans="1:7" ht="15" customHeight="1" x14ac:dyDescent="0.2">
      <c r="A9" s="120">
        <v>3</v>
      </c>
      <c r="B9" s="67" t="s">
        <v>87</v>
      </c>
      <c r="C9" s="100">
        <v>19865799.411400471</v>
      </c>
      <c r="D9" s="100">
        <v>656743.29491232324</v>
      </c>
      <c r="E9" s="100">
        <f t="shared" si="4"/>
        <v>19209056.116488148</v>
      </c>
      <c r="F9" s="105">
        <f>'Detail Calculation exclude debt'!I9</f>
        <v>22712</v>
      </c>
      <c r="G9" s="100">
        <f t="shared" si="5"/>
        <v>846</v>
      </c>
    </row>
    <row r="10" spans="1:7" ht="15" customHeight="1" x14ac:dyDescent="0.2">
      <c r="A10" s="120">
        <v>4</v>
      </c>
      <c r="B10" s="67" t="s">
        <v>88</v>
      </c>
      <c r="C10" s="100">
        <v>0</v>
      </c>
      <c r="D10" s="100">
        <v>0</v>
      </c>
      <c r="E10" s="100">
        <f t="shared" si="4"/>
        <v>0</v>
      </c>
      <c r="F10" s="105">
        <f>'Detail Calculation exclude debt'!I10</f>
        <v>3061</v>
      </c>
      <c r="G10" s="100">
        <f t="shared" si="5"/>
        <v>0</v>
      </c>
    </row>
    <row r="11" spans="1:7" ht="15" customHeight="1" x14ac:dyDescent="0.2">
      <c r="A11" s="121">
        <v>5</v>
      </c>
      <c r="B11" s="70" t="s">
        <v>89</v>
      </c>
      <c r="C11" s="73">
        <v>0</v>
      </c>
      <c r="D11" s="73">
        <v>0</v>
      </c>
      <c r="E11" s="73">
        <f t="shared" si="4"/>
        <v>0</v>
      </c>
      <c r="F11" s="106">
        <f>'Detail Calculation exclude debt'!I11</f>
        <v>5169</v>
      </c>
      <c r="G11" s="73">
        <f t="shared" si="5"/>
        <v>0</v>
      </c>
    </row>
    <row r="12" spans="1:7" ht="15" customHeight="1" x14ac:dyDescent="0.2">
      <c r="A12" s="120">
        <v>6</v>
      </c>
      <c r="B12" s="67" t="s">
        <v>90</v>
      </c>
      <c r="C12" s="99">
        <v>4137754.5829182225</v>
      </c>
      <c r="D12" s="99">
        <v>0</v>
      </c>
      <c r="E12" s="99">
        <f t="shared" si="4"/>
        <v>4137754.5829182225</v>
      </c>
      <c r="F12" s="104">
        <f>'Detail Calculation exclude debt'!I12</f>
        <v>5785</v>
      </c>
      <c r="G12" s="99">
        <f t="shared" si="5"/>
        <v>715</v>
      </c>
    </row>
    <row r="13" spans="1:7" ht="15" customHeight="1" x14ac:dyDescent="0.2">
      <c r="A13" s="120">
        <v>7</v>
      </c>
      <c r="B13" s="67" t="s">
        <v>91</v>
      </c>
      <c r="C13" s="100">
        <v>1360043.9598663263</v>
      </c>
      <c r="D13" s="100">
        <v>43477.458445129225</v>
      </c>
      <c r="E13" s="100">
        <f t="shared" si="4"/>
        <v>1316566.5014211971</v>
      </c>
      <c r="F13" s="105">
        <f>'Detail Calculation exclude debt'!I13</f>
        <v>2082</v>
      </c>
      <c r="G13" s="100">
        <f t="shared" si="5"/>
        <v>632</v>
      </c>
    </row>
    <row r="14" spans="1:7" ht="15" customHeight="1" x14ac:dyDescent="0.2">
      <c r="A14" s="120">
        <v>8</v>
      </c>
      <c r="B14" s="67" t="s">
        <v>92</v>
      </c>
      <c r="C14" s="100">
        <v>12302809.267994262</v>
      </c>
      <c r="D14" s="100">
        <v>388415.95465410984</v>
      </c>
      <c r="E14" s="100">
        <f t="shared" si="4"/>
        <v>11914393.313340152</v>
      </c>
      <c r="F14" s="105">
        <f>'Detail Calculation exclude debt'!I14</f>
        <v>22373</v>
      </c>
      <c r="G14" s="100">
        <f t="shared" si="5"/>
        <v>533</v>
      </c>
    </row>
    <row r="15" spans="1:7" ht="15" customHeight="1" x14ac:dyDescent="0.2">
      <c r="A15" s="120">
        <v>9</v>
      </c>
      <c r="B15" s="67" t="s">
        <v>82</v>
      </c>
      <c r="C15" s="100">
        <v>29898520.54119809</v>
      </c>
      <c r="D15" s="100">
        <v>963449.67341719719</v>
      </c>
      <c r="E15" s="100">
        <f t="shared" si="4"/>
        <v>28935070.867780894</v>
      </c>
      <c r="F15" s="105">
        <f>'Detail Calculation exclude debt'!I15</f>
        <v>37908</v>
      </c>
      <c r="G15" s="100">
        <f t="shared" si="5"/>
        <v>763</v>
      </c>
    </row>
    <row r="16" spans="1:7" ht="15" customHeight="1" x14ac:dyDescent="0.2">
      <c r="A16" s="121">
        <v>10</v>
      </c>
      <c r="B16" s="70" t="s">
        <v>93</v>
      </c>
      <c r="C16" s="73">
        <v>24639952.101085387</v>
      </c>
      <c r="D16" s="73">
        <v>671479.63196735817</v>
      </c>
      <c r="E16" s="73">
        <f t="shared" si="4"/>
        <v>23968472.469118029</v>
      </c>
      <c r="F16" s="106">
        <f>'Detail Calculation exclude debt'!I16</f>
        <v>32719</v>
      </c>
      <c r="G16" s="73">
        <f t="shared" si="5"/>
        <v>733</v>
      </c>
    </row>
    <row r="17" spans="1:7" ht="15" customHeight="1" x14ac:dyDescent="0.2">
      <c r="A17" s="120">
        <v>11</v>
      </c>
      <c r="B17" s="67" t="s">
        <v>94</v>
      </c>
      <c r="C17" s="99">
        <v>1035062.7309696383</v>
      </c>
      <c r="D17" s="99">
        <v>37211.755346329461</v>
      </c>
      <c r="E17" s="99">
        <f t="shared" si="4"/>
        <v>997850.97562330891</v>
      </c>
      <c r="F17" s="104">
        <f>'Detail Calculation exclude debt'!I17</f>
        <v>1545</v>
      </c>
      <c r="G17" s="99">
        <f t="shared" si="5"/>
        <v>646</v>
      </c>
    </row>
    <row r="18" spans="1:7" ht="15" customHeight="1" x14ac:dyDescent="0.2">
      <c r="A18" s="120">
        <v>12</v>
      </c>
      <c r="B18" s="67" t="s">
        <v>95</v>
      </c>
      <c r="C18" s="100">
        <v>0</v>
      </c>
      <c r="D18" s="100">
        <v>0</v>
      </c>
      <c r="E18" s="100">
        <f t="shared" si="4"/>
        <v>0</v>
      </c>
      <c r="F18" s="105">
        <f>'Detail Calculation exclude debt'!I18</f>
        <v>1282</v>
      </c>
      <c r="G18" s="100">
        <f t="shared" si="5"/>
        <v>0</v>
      </c>
    </row>
    <row r="19" spans="1:7" ht="15" customHeight="1" x14ac:dyDescent="0.2">
      <c r="A19" s="120">
        <v>13</v>
      </c>
      <c r="B19" s="67" t="s">
        <v>96</v>
      </c>
      <c r="C19" s="100">
        <v>42893.689903639046</v>
      </c>
      <c r="D19" s="100">
        <v>1610.2304033021112</v>
      </c>
      <c r="E19" s="100">
        <f t="shared" si="4"/>
        <v>41283.459500336932</v>
      </c>
      <c r="F19" s="105">
        <f>'Detail Calculation exclude debt'!I19</f>
        <v>1202</v>
      </c>
      <c r="G19" s="100">
        <f t="shared" si="5"/>
        <v>34</v>
      </c>
    </row>
    <row r="20" spans="1:7" ht="15" customHeight="1" x14ac:dyDescent="0.2">
      <c r="A20" s="120">
        <v>14</v>
      </c>
      <c r="B20" s="67" t="s">
        <v>97</v>
      </c>
      <c r="C20" s="100">
        <v>554149.88311656308</v>
      </c>
      <c r="D20" s="100">
        <v>19857.748399600583</v>
      </c>
      <c r="E20" s="100">
        <f t="shared" si="4"/>
        <v>534292.13471696246</v>
      </c>
      <c r="F20" s="105">
        <f>'Detail Calculation exclude debt'!I20</f>
        <v>1708</v>
      </c>
      <c r="G20" s="100">
        <f t="shared" si="5"/>
        <v>313</v>
      </c>
    </row>
    <row r="21" spans="1:7" ht="15" customHeight="1" x14ac:dyDescent="0.2">
      <c r="A21" s="121">
        <v>15</v>
      </c>
      <c r="B21" s="70" t="s">
        <v>98</v>
      </c>
      <c r="C21" s="73">
        <v>0</v>
      </c>
      <c r="D21" s="73">
        <v>0</v>
      </c>
      <c r="E21" s="73">
        <f t="shared" si="4"/>
        <v>0</v>
      </c>
      <c r="F21" s="106">
        <f>'Detail Calculation exclude debt'!I21</f>
        <v>3522</v>
      </c>
      <c r="G21" s="73">
        <f t="shared" si="5"/>
        <v>0</v>
      </c>
    </row>
    <row r="22" spans="1:7" ht="15" customHeight="1" x14ac:dyDescent="0.2">
      <c r="A22" s="120">
        <v>16</v>
      </c>
      <c r="B22" s="67" t="s">
        <v>99</v>
      </c>
      <c r="C22" s="99">
        <v>7177962.8300000001</v>
      </c>
      <c r="D22" s="99">
        <v>165529</v>
      </c>
      <c r="E22" s="99">
        <f t="shared" si="4"/>
        <v>7012433.8300000001</v>
      </c>
      <c r="F22" s="104">
        <f>'Detail Calculation exclude debt'!I22</f>
        <v>4807</v>
      </c>
      <c r="G22" s="99">
        <f t="shared" si="5"/>
        <v>1459</v>
      </c>
    </row>
    <row r="23" spans="1:7" ht="15" customHeight="1" x14ac:dyDescent="0.2">
      <c r="A23" s="120">
        <v>17</v>
      </c>
      <c r="B23" s="67" t="s">
        <v>83</v>
      </c>
      <c r="C23" s="100">
        <v>42717437.973562263</v>
      </c>
      <c r="D23" s="100">
        <v>452238.62126633449</v>
      </c>
      <c r="E23" s="100">
        <f t="shared" si="4"/>
        <v>42265199.352295928</v>
      </c>
      <c r="F23" s="105">
        <f>'Detail Calculation exclude debt'!I23</f>
        <v>45208</v>
      </c>
      <c r="G23" s="100">
        <f t="shared" si="5"/>
        <v>935</v>
      </c>
    </row>
    <row r="24" spans="1:7" ht="15" customHeight="1" x14ac:dyDescent="0.2">
      <c r="A24" s="120">
        <v>18</v>
      </c>
      <c r="B24" s="67" t="s">
        <v>100</v>
      </c>
      <c r="C24" s="100">
        <v>0</v>
      </c>
      <c r="D24" s="100">
        <v>0</v>
      </c>
      <c r="E24" s="100">
        <f t="shared" si="4"/>
        <v>0</v>
      </c>
      <c r="F24" s="105">
        <f>'Detail Calculation exclude debt'!I24</f>
        <v>879</v>
      </c>
      <c r="G24" s="100">
        <f t="shared" si="5"/>
        <v>0</v>
      </c>
    </row>
    <row r="25" spans="1:7" ht="15" customHeight="1" x14ac:dyDescent="0.2">
      <c r="A25" s="120">
        <v>19</v>
      </c>
      <c r="B25" s="67" t="s">
        <v>101</v>
      </c>
      <c r="C25" s="100">
        <v>0</v>
      </c>
      <c r="D25" s="100">
        <v>0</v>
      </c>
      <c r="E25" s="100">
        <f t="shared" si="4"/>
        <v>0</v>
      </c>
      <c r="F25" s="105">
        <f>'Detail Calculation exclude debt'!I25</f>
        <v>1791</v>
      </c>
      <c r="G25" s="100">
        <f t="shared" si="5"/>
        <v>0</v>
      </c>
    </row>
    <row r="26" spans="1:7" ht="15" customHeight="1" x14ac:dyDescent="0.2">
      <c r="A26" s="121">
        <v>20</v>
      </c>
      <c r="B26" s="70" t="s">
        <v>102</v>
      </c>
      <c r="C26" s="73">
        <v>466776.59961002303</v>
      </c>
      <c r="D26" s="73">
        <v>15287.776000642822</v>
      </c>
      <c r="E26" s="73">
        <f t="shared" si="4"/>
        <v>451488.82360938023</v>
      </c>
      <c r="F26" s="106">
        <f>'Detail Calculation exclude debt'!I26</f>
        <v>5560</v>
      </c>
      <c r="G26" s="73">
        <f t="shared" si="5"/>
        <v>81</v>
      </c>
    </row>
    <row r="27" spans="1:7" ht="15" customHeight="1" x14ac:dyDescent="0.2">
      <c r="A27" s="120">
        <v>21</v>
      </c>
      <c r="B27" s="67" t="s">
        <v>103</v>
      </c>
      <c r="C27" s="99">
        <v>2289993.3336061756</v>
      </c>
      <c r="D27" s="99">
        <v>15970.424655563898</v>
      </c>
      <c r="E27" s="99">
        <f t="shared" si="4"/>
        <v>2274022.9089506115</v>
      </c>
      <c r="F27" s="104">
        <f>'Detail Calculation exclude debt'!I27</f>
        <v>2878</v>
      </c>
      <c r="G27" s="99">
        <f t="shared" si="5"/>
        <v>790</v>
      </c>
    </row>
    <row r="28" spans="1:7" ht="15" customHeight="1" x14ac:dyDescent="0.2">
      <c r="A28" s="120">
        <v>22</v>
      </c>
      <c r="B28" s="67" t="s">
        <v>104</v>
      </c>
      <c r="C28" s="100">
        <v>2397453.9491907996</v>
      </c>
      <c r="D28" s="100">
        <v>69372.086286845341</v>
      </c>
      <c r="E28" s="100">
        <f t="shared" si="4"/>
        <v>2328081.8629039545</v>
      </c>
      <c r="F28" s="105">
        <f>'Detail Calculation exclude debt'!I28</f>
        <v>2843</v>
      </c>
      <c r="G28" s="100">
        <f t="shared" si="5"/>
        <v>819</v>
      </c>
    </row>
    <row r="29" spans="1:7" ht="15" customHeight="1" x14ac:dyDescent="0.2">
      <c r="A29" s="120">
        <v>23</v>
      </c>
      <c r="B29" s="67" t="s">
        <v>105</v>
      </c>
      <c r="C29" s="100">
        <v>12944154.962542819</v>
      </c>
      <c r="D29" s="100">
        <v>459436.02021899633</v>
      </c>
      <c r="E29" s="100">
        <f t="shared" si="4"/>
        <v>12484718.942323823</v>
      </c>
      <c r="F29" s="105">
        <f>'Detail Calculation exclude debt'!I29</f>
        <v>12047</v>
      </c>
      <c r="G29" s="100">
        <f t="shared" si="5"/>
        <v>1036</v>
      </c>
    </row>
    <row r="30" spans="1:7" ht="15" customHeight="1" x14ac:dyDescent="0.2">
      <c r="A30" s="120">
        <v>24</v>
      </c>
      <c r="B30" s="67" t="s">
        <v>106</v>
      </c>
      <c r="C30" s="100">
        <v>3478551.9764169552</v>
      </c>
      <c r="D30" s="100">
        <v>134268.25954975214</v>
      </c>
      <c r="E30" s="100">
        <f t="shared" si="4"/>
        <v>3344283.7168672029</v>
      </c>
      <c r="F30" s="105">
        <f>'Detail Calculation exclude debt'!I30</f>
        <v>4363</v>
      </c>
      <c r="G30" s="100">
        <f t="shared" si="5"/>
        <v>767</v>
      </c>
    </row>
    <row r="31" spans="1:7" ht="15" customHeight="1" x14ac:dyDescent="0.2">
      <c r="A31" s="121">
        <v>25</v>
      </c>
      <c r="B31" s="70" t="s">
        <v>107</v>
      </c>
      <c r="C31" s="73">
        <v>0</v>
      </c>
      <c r="D31" s="73">
        <v>0</v>
      </c>
      <c r="E31" s="73">
        <f t="shared" si="4"/>
        <v>0</v>
      </c>
      <c r="F31" s="106">
        <f>'Detail Calculation exclude debt'!I31</f>
        <v>2209</v>
      </c>
      <c r="G31" s="73">
        <f t="shared" si="5"/>
        <v>0</v>
      </c>
    </row>
    <row r="32" spans="1:7" ht="15" customHeight="1" x14ac:dyDescent="0.2">
      <c r="A32" s="120">
        <v>26</v>
      </c>
      <c r="B32" s="67" t="s">
        <v>108</v>
      </c>
      <c r="C32" s="99">
        <v>26631065.856648233</v>
      </c>
      <c r="D32" s="99">
        <v>148530.7181870018</v>
      </c>
      <c r="E32" s="99">
        <f t="shared" si="4"/>
        <v>26482535.138461232</v>
      </c>
      <c r="F32" s="104">
        <f>'Detail Calculation exclude debt'!I32</f>
        <v>50879</v>
      </c>
      <c r="G32" s="99">
        <f t="shared" si="5"/>
        <v>521</v>
      </c>
    </row>
    <row r="33" spans="1:7" ht="15" customHeight="1" x14ac:dyDescent="0.2">
      <c r="A33" s="120">
        <v>27</v>
      </c>
      <c r="B33" s="67" t="s">
        <v>109</v>
      </c>
      <c r="C33" s="100">
        <v>3688533.0375309316</v>
      </c>
      <c r="D33" s="100">
        <v>72509.064295344622</v>
      </c>
      <c r="E33" s="100">
        <f t="shared" si="4"/>
        <v>3616023.9732355871</v>
      </c>
      <c r="F33" s="105">
        <f>'Detail Calculation exclude debt'!I33</f>
        <v>5489</v>
      </c>
      <c r="G33" s="100">
        <f t="shared" si="5"/>
        <v>659</v>
      </c>
    </row>
    <row r="34" spans="1:7" ht="15" customHeight="1" x14ac:dyDescent="0.2">
      <c r="A34" s="120">
        <v>28</v>
      </c>
      <c r="B34" s="67" t="s">
        <v>110</v>
      </c>
      <c r="C34" s="100">
        <v>15958552.894731706</v>
      </c>
      <c r="D34" s="100">
        <v>0</v>
      </c>
      <c r="E34" s="100">
        <f t="shared" si="4"/>
        <v>15958552.894731706</v>
      </c>
      <c r="F34" s="105">
        <f>'Detail Calculation exclude debt'!I34</f>
        <v>33329</v>
      </c>
      <c r="G34" s="100">
        <f t="shared" si="5"/>
        <v>479</v>
      </c>
    </row>
    <row r="35" spans="1:7" ht="15" customHeight="1" x14ac:dyDescent="0.2">
      <c r="A35" s="120">
        <v>29</v>
      </c>
      <c r="B35" s="67" t="s">
        <v>111</v>
      </c>
      <c r="C35" s="100">
        <v>10104587.564037817</v>
      </c>
      <c r="D35" s="100">
        <v>318975.14869952935</v>
      </c>
      <c r="E35" s="100">
        <f t="shared" si="4"/>
        <v>9785612.4153382871</v>
      </c>
      <c r="F35" s="105">
        <f>'Detail Calculation exclude debt'!I35</f>
        <v>14106</v>
      </c>
      <c r="G35" s="100">
        <f t="shared" si="5"/>
        <v>694</v>
      </c>
    </row>
    <row r="36" spans="1:7" ht="15" customHeight="1" x14ac:dyDescent="0.2">
      <c r="A36" s="121">
        <v>30</v>
      </c>
      <c r="B36" s="70" t="s">
        <v>163</v>
      </c>
      <c r="C36" s="73">
        <v>3476483.4570394852</v>
      </c>
      <c r="D36" s="73">
        <v>50336.677640511232</v>
      </c>
      <c r="E36" s="73">
        <f t="shared" si="4"/>
        <v>3426146.779398974</v>
      </c>
      <c r="F36" s="106">
        <f>'Detail Calculation exclude debt'!I36</f>
        <v>2512</v>
      </c>
      <c r="G36" s="73">
        <f t="shared" si="5"/>
        <v>1364</v>
      </c>
    </row>
    <row r="37" spans="1:7" ht="15" customHeight="1" x14ac:dyDescent="0.2">
      <c r="A37" s="120">
        <v>31</v>
      </c>
      <c r="B37" s="67" t="s">
        <v>112</v>
      </c>
      <c r="C37" s="99">
        <v>4673452</v>
      </c>
      <c r="D37" s="99">
        <v>146029</v>
      </c>
      <c r="E37" s="99">
        <f t="shared" si="4"/>
        <v>4527423</v>
      </c>
      <c r="F37" s="104">
        <f>'Detail Calculation exclude debt'!I37</f>
        <v>6173</v>
      </c>
      <c r="G37" s="99">
        <f t="shared" si="5"/>
        <v>733</v>
      </c>
    </row>
    <row r="38" spans="1:7" ht="15" customHeight="1" x14ac:dyDescent="0.2">
      <c r="A38" s="120">
        <v>32</v>
      </c>
      <c r="B38" s="67" t="s">
        <v>113</v>
      </c>
      <c r="C38" s="100">
        <v>11319809.604478054</v>
      </c>
      <c r="D38" s="100">
        <v>362760.52382274176</v>
      </c>
      <c r="E38" s="100">
        <f t="shared" si="4"/>
        <v>10957049.080655312</v>
      </c>
      <c r="F38" s="105">
        <f>'Detail Calculation exclude debt'!I38</f>
        <v>25922</v>
      </c>
      <c r="G38" s="100">
        <f t="shared" si="5"/>
        <v>423</v>
      </c>
    </row>
    <row r="39" spans="1:7" ht="15" customHeight="1" x14ac:dyDescent="0.2">
      <c r="A39" s="120">
        <v>33</v>
      </c>
      <c r="B39" s="67" t="s">
        <v>114</v>
      </c>
      <c r="C39" s="100">
        <v>2915081.4400000004</v>
      </c>
      <c r="D39" s="100">
        <v>46332.879225910365</v>
      </c>
      <c r="E39" s="100">
        <f t="shared" si="4"/>
        <v>2868748.5607740902</v>
      </c>
      <c r="F39" s="105">
        <f>'Detail Calculation exclude debt'!I39</f>
        <v>1412</v>
      </c>
      <c r="G39" s="100">
        <f t="shared" si="5"/>
        <v>2032</v>
      </c>
    </row>
    <row r="40" spans="1:7" ht="15" customHeight="1" x14ac:dyDescent="0.2">
      <c r="A40" s="120">
        <v>34</v>
      </c>
      <c r="B40" s="67" t="s">
        <v>115</v>
      </c>
      <c r="C40" s="100">
        <v>1441111.5969847075</v>
      </c>
      <c r="D40" s="100">
        <v>45636.214376456948</v>
      </c>
      <c r="E40" s="100">
        <f t="shared" si="4"/>
        <v>1395475.3826082505</v>
      </c>
      <c r="F40" s="105">
        <f>'Detail Calculation exclude debt'!I40</f>
        <v>3591</v>
      </c>
      <c r="G40" s="100">
        <f t="shared" si="5"/>
        <v>389</v>
      </c>
    </row>
    <row r="41" spans="1:7" ht="15" customHeight="1" x14ac:dyDescent="0.2">
      <c r="A41" s="121">
        <v>35</v>
      </c>
      <c r="B41" s="70" t="s">
        <v>116</v>
      </c>
      <c r="C41" s="73">
        <v>1498611.5933355775</v>
      </c>
      <c r="D41" s="73">
        <v>107.83293212754867</v>
      </c>
      <c r="E41" s="73">
        <f t="shared" si="4"/>
        <v>1498503.7604034499</v>
      </c>
      <c r="F41" s="106">
        <f>'Detail Calculation exclude debt'!I41</f>
        <v>5611</v>
      </c>
      <c r="G41" s="73">
        <f t="shared" si="5"/>
        <v>267</v>
      </c>
    </row>
    <row r="42" spans="1:7" ht="15" customHeight="1" x14ac:dyDescent="0.2">
      <c r="A42" s="120">
        <v>36</v>
      </c>
      <c r="B42" s="67" t="s">
        <v>159</v>
      </c>
      <c r="C42" s="99">
        <v>41984273.1374771</v>
      </c>
      <c r="D42" s="99">
        <v>448684.55788621982</v>
      </c>
      <c r="E42" s="99">
        <f t="shared" si="4"/>
        <v>41535588.579590879</v>
      </c>
      <c r="F42" s="104">
        <f>'Detail Calculation exclude debt'!I42</f>
        <v>46775</v>
      </c>
      <c r="G42" s="99">
        <f t="shared" si="5"/>
        <v>888</v>
      </c>
    </row>
    <row r="43" spans="1:7" ht="15" customHeight="1" x14ac:dyDescent="0.2">
      <c r="A43" s="120">
        <v>37</v>
      </c>
      <c r="B43" s="67" t="s">
        <v>117</v>
      </c>
      <c r="C43" s="100">
        <v>16503078.785420073</v>
      </c>
      <c r="D43" s="100">
        <v>243372.76055135325</v>
      </c>
      <c r="E43" s="100">
        <f t="shared" si="4"/>
        <v>16259706.024868719</v>
      </c>
      <c r="F43" s="105">
        <f>'Detail Calculation exclude debt'!I43</f>
        <v>18614</v>
      </c>
      <c r="G43" s="100">
        <f t="shared" si="5"/>
        <v>874</v>
      </c>
    </row>
    <row r="44" spans="1:7" ht="15" customHeight="1" x14ac:dyDescent="0.2">
      <c r="A44" s="120">
        <v>38</v>
      </c>
      <c r="B44" s="67" t="s">
        <v>118</v>
      </c>
      <c r="C44" s="100">
        <v>0</v>
      </c>
      <c r="D44" s="100">
        <v>0</v>
      </c>
      <c r="E44" s="100">
        <f t="shared" si="4"/>
        <v>0</v>
      </c>
      <c r="F44" s="105">
        <f>'Detail Calculation exclude debt'!I44</f>
        <v>3879</v>
      </c>
      <c r="G44" s="100">
        <f t="shared" si="5"/>
        <v>0</v>
      </c>
    </row>
    <row r="45" spans="1:7" ht="15" customHeight="1" x14ac:dyDescent="0.2">
      <c r="A45" s="120">
        <v>39</v>
      </c>
      <c r="B45" s="67" t="s">
        <v>119</v>
      </c>
      <c r="C45" s="100">
        <v>0</v>
      </c>
      <c r="D45" s="100">
        <v>0</v>
      </c>
      <c r="E45" s="100">
        <f t="shared" si="4"/>
        <v>0</v>
      </c>
      <c r="F45" s="105">
        <f>'Detail Calculation exclude debt'!I45</f>
        <v>2641</v>
      </c>
      <c r="G45" s="100">
        <f t="shared" si="5"/>
        <v>0</v>
      </c>
    </row>
    <row r="46" spans="1:7" ht="15" customHeight="1" x14ac:dyDescent="0.2">
      <c r="A46" s="121">
        <v>40</v>
      </c>
      <c r="B46" s="70" t="s">
        <v>120</v>
      </c>
      <c r="C46" s="73">
        <v>7804267.7383304918</v>
      </c>
      <c r="D46" s="73">
        <v>244788.74345845642</v>
      </c>
      <c r="E46" s="73">
        <f t="shared" si="4"/>
        <v>7559478.9948720355</v>
      </c>
      <c r="F46" s="106">
        <f>'Detail Calculation exclude debt'!I46</f>
        <v>21834</v>
      </c>
      <c r="G46" s="73">
        <f t="shared" si="5"/>
        <v>346</v>
      </c>
    </row>
    <row r="47" spans="1:7" ht="15" customHeight="1" x14ac:dyDescent="0.2">
      <c r="A47" s="120">
        <v>41</v>
      </c>
      <c r="B47" s="67" t="s">
        <v>121</v>
      </c>
      <c r="C47" s="99">
        <v>1332165.980820619</v>
      </c>
      <c r="D47" s="99">
        <v>48185.673578542941</v>
      </c>
      <c r="E47" s="99">
        <f t="shared" si="4"/>
        <v>1283980.3072420761</v>
      </c>
      <c r="F47" s="104">
        <f>'Detail Calculation exclude debt'!I47</f>
        <v>1295</v>
      </c>
      <c r="G47" s="99">
        <f t="shared" si="5"/>
        <v>991</v>
      </c>
    </row>
    <row r="48" spans="1:7" ht="15" customHeight="1" x14ac:dyDescent="0.2">
      <c r="A48" s="120">
        <v>42</v>
      </c>
      <c r="B48" s="67" t="s">
        <v>122</v>
      </c>
      <c r="C48" s="100">
        <v>2575268.5310689379</v>
      </c>
      <c r="D48" s="100">
        <v>50536.754396495162</v>
      </c>
      <c r="E48" s="100">
        <f t="shared" si="4"/>
        <v>2524731.7766724429</v>
      </c>
      <c r="F48" s="105">
        <f>'Detail Calculation exclude debt'!I48</f>
        <v>2727</v>
      </c>
      <c r="G48" s="100">
        <f t="shared" si="5"/>
        <v>926</v>
      </c>
    </row>
    <row r="49" spans="1:7" ht="15" customHeight="1" x14ac:dyDescent="0.2">
      <c r="A49" s="120">
        <v>43</v>
      </c>
      <c r="B49" s="67" t="s">
        <v>123</v>
      </c>
      <c r="C49" s="100">
        <v>3800981.3987394609</v>
      </c>
      <c r="D49" s="100">
        <v>83906.801521465575</v>
      </c>
      <c r="E49" s="100">
        <f t="shared" si="4"/>
        <v>3717074.5972179952</v>
      </c>
      <c r="F49" s="105">
        <f>'Detail Calculation exclude debt'!I49</f>
        <v>4017</v>
      </c>
      <c r="G49" s="100">
        <f t="shared" si="5"/>
        <v>925</v>
      </c>
    </row>
    <row r="50" spans="1:7" ht="15" customHeight="1" x14ac:dyDescent="0.2">
      <c r="A50" s="120">
        <v>44</v>
      </c>
      <c r="B50" s="67" t="s">
        <v>124</v>
      </c>
      <c r="C50" s="100">
        <v>159.38413991868899</v>
      </c>
      <c r="D50" s="100">
        <v>0</v>
      </c>
      <c r="E50" s="100">
        <f t="shared" si="4"/>
        <v>159.38413991868899</v>
      </c>
      <c r="F50" s="105">
        <f>'Detail Calculation exclude debt'!I50</f>
        <v>7458</v>
      </c>
      <c r="G50" s="100">
        <f t="shared" si="5"/>
        <v>0</v>
      </c>
    </row>
    <row r="51" spans="1:7" ht="15" customHeight="1" x14ac:dyDescent="0.2">
      <c r="A51" s="121">
        <v>45</v>
      </c>
      <c r="B51" s="70" t="s">
        <v>125</v>
      </c>
      <c r="C51" s="73">
        <v>15063706.097816803</v>
      </c>
      <c r="D51" s="73">
        <v>483787.50784847094</v>
      </c>
      <c r="E51" s="73">
        <f t="shared" si="4"/>
        <v>14579918.589968331</v>
      </c>
      <c r="F51" s="106">
        <f>'Detail Calculation exclude debt'!I51</f>
        <v>9473</v>
      </c>
      <c r="G51" s="73">
        <f t="shared" si="5"/>
        <v>1539</v>
      </c>
    </row>
    <row r="52" spans="1:7" ht="15" customHeight="1" x14ac:dyDescent="0.2">
      <c r="A52" s="120">
        <v>46</v>
      </c>
      <c r="B52" s="67" t="s">
        <v>126</v>
      </c>
      <c r="C52" s="99">
        <v>1202977.1241136303</v>
      </c>
      <c r="D52" s="99">
        <v>38469.796836387766</v>
      </c>
      <c r="E52" s="99">
        <f t="shared" si="4"/>
        <v>1164507.3272772424</v>
      </c>
      <c r="F52" s="104">
        <f>'Detail Calculation exclude debt'!I52</f>
        <v>1185</v>
      </c>
      <c r="G52" s="99">
        <f t="shared" si="5"/>
        <v>983</v>
      </c>
    </row>
    <row r="53" spans="1:7" ht="15" customHeight="1" x14ac:dyDescent="0.2">
      <c r="A53" s="120">
        <v>47</v>
      </c>
      <c r="B53" s="67" t="s">
        <v>127</v>
      </c>
      <c r="C53" s="100">
        <v>6678121.2152912309</v>
      </c>
      <c r="D53" s="100">
        <v>203620.10790464593</v>
      </c>
      <c r="E53" s="100">
        <f t="shared" si="4"/>
        <v>6474501.1073865853</v>
      </c>
      <c r="F53" s="105">
        <f>'Detail Calculation exclude debt'!I53</f>
        <v>3505</v>
      </c>
      <c r="G53" s="100">
        <f t="shared" si="5"/>
        <v>1847</v>
      </c>
    </row>
    <row r="54" spans="1:7" ht="15" customHeight="1" x14ac:dyDescent="0.2">
      <c r="A54" s="120">
        <v>48</v>
      </c>
      <c r="B54" s="67" t="s">
        <v>128</v>
      </c>
      <c r="C54" s="100">
        <v>6967460.1849860717</v>
      </c>
      <c r="D54" s="100">
        <v>61024.107373529987</v>
      </c>
      <c r="E54" s="100">
        <f t="shared" si="4"/>
        <v>6906436.0776125416</v>
      </c>
      <c r="F54" s="105">
        <f>'Detail Calculation exclude debt'!I54</f>
        <v>5805</v>
      </c>
      <c r="G54" s="100">
        <f t="shared" si="5"/>
        <v>1190</v>
      </c>
    </row>
    <row r="55" spans="1:7" ht="15" customHeight="1" x14ac:dyDescent="0.2">
      <c r="A55" s="120">
        <v>49</v>
      </c>
      <c r="B55" s="67" t="s">
        <v>129</v>
      </c>
      <c r="C55" s="100">
        <v>0</v>
      </c>
      <c r="D55" s="100">
        <v>0</v>
      </c>
      <c r="E55" s="100">
        <f t="shared" si="4"/>
        <v>0</v>
      </c>
      <c r="F55" s="105">
        <f>'Detail Calculation exclude debt'!I55</f>
        <v>12955</v>
      </c>
      <c r="G55" s="100">
        <f t="shared" si="5"/>
        <v>0</v>
      </c>
    </row>
    <row r="56" spans="1:7" ht="15" customHeight="1" x14ac:dyDescent="0.2">
      <c r="A56" s="121">
        <v>50</v>
      </c>
      <c r="B56" s="70" t="s">
        <v>130</v>
      </c>
      <c r="C56" s="73">
        <v>8141580.574727918</v>
      </c>
      <c r="D56" s="73">
        <v>294512.69318046601</v>
      </c>
      <c r="E56" s="73">
        <f t="shared" si="4"/>
        <v>7847067.881547452</v>
      </c>
      <c r="F56" s="106">
        <f>'Detail Calculation exclude debt'!I56</f>
        <v>7388</v>
      </c>
      <c r="G56" s="73">
        <f t="shared" si="5"/>
        <v>1062</v>
      </c>
    </row>
    <row r="57" spans="1:7" ht="15" customHeight="1" x14ac:dyDescent="0.2">
      <c r="A57" s="120">
        <v>51</v>
      </c>
      <c r="B57" s="67" t="s">
        <v>131</v>
      </c>
      <c r="C57" s="99">
        <v>3081247.1787498896</v>
      </c>
      <c r="D57" s="99">
        <v>101782.14299332764</v>
      </c>
      <c r="E57" s="99">
        <f t="shared" si="4"/>
        <v>2979465.0357565619</v>
      </c>
      <c r="F57" s="104">
        <f>'Detail Calculation exclude debt'!I57</f>
        <v>8178</v>
      </c>
      <c r="G57" s="99">
        <f t="shared" si="5"/>
        <v>364</v>
      </c>
    </row>
    <row r="58" spans="1:7" ht="15" customHeight="1" x14ac:dyDescent="0.2">
      <c r="A58" s="120">
        <v>52</v>
      </c>
      <c r="B58" s="67" t="s">
        <v>132</v>
      </c>
      <c r="C58" s="100">
        <v>33854404.812579177</v>
      </c>
      <c r="D58" s="100">
        <v>1072903.4047186733</v>
      </c>
      <c r="E58" s="100">
        <f t="shared" si="4"/>
        <v>32781501.407860503</v>
      </c>
      <c r="F58" s="105">
        <f>'Detail Calculation exclude debt'!I58</f>
        <v>38048</v>
      </c>
      <c r="G58" s="100">
        <f t="shared" si="5"/>
        <v>862</v>
      </c>
    </row>
    <row r="59" spans="1:7" ht="15" customHeight="1" x14ac:dyDescent="0.2">
      <c r="A59" s="120">
        <v>53</v>
      </c>
      <c r="B59" s="67" t="s">
        <v>133</v>
      </c>
      <c r="C59" s="100">
        <v>2896674.9930355563</v>
      </c>
      <c r="D59" s="100">
        <v>33596.034345723587</v>
      </c>
      <c r="E59" s="100">
        <f t="shared" si="4"/>
        <v>2863078.9586898326</v>
      </c>
      <c r="F59" s="105">
        <f>'Detail Calculation exclude debt'!I59</f>
        <v>19306</v>
      </c>
      <c r="G59" s="100">
        <f t="shared" si="5"/>
        <v>148</v>
      </c>
    </row>
    <row r="60" spans="1:7" ht="15" customHeight="1" x14ac:dyDescent="0.2">
      <c r="A60" s="120">
        <v>54</v>
      </c>
      <c r="B60" s="67" t="s">
        <v>134</v>
      </c>
      <c r="C60" s="100">
        <v>0</v>
      </c>
      <c r="D60" s="100">
        <v>0</v>
      </c>
      <c r="E60" s="100">
        <f t="shared" si="4"/>
        <v>0</v>
      </c>
      <c r="F60" s="105">
        <f>'Detail Calculation exclude debt'!I60</f>
        <v>458</v>
      </c>
      <c r="G60" s="100">
        <f t="shared" si="5"/>
        <v>0</v>
      </c>
    </row>
    <row r="61" spans="1:7" ht="15" customHeight="1" x14ac:dyDescent="0.2">
      <c r="A61" s="121">
        <v>55</v>
      </c>
      <c r="B61" s="70" t="s">
        <v>135</v>
      </c>
      <c r="C61" s="73">
        <v>0</v>
      </c>
      <c r="D61" s="73">
        <v>0</v>
      </c>
      <c r="E61" s="73">
        <f t="shared" si="4"/>
        <v>0</v>
      </c>
      <c r="F61" s="106">
        <f>'Detail Calculation exclude debt'!I61</f>
        <v>16575</v>
      </c>
      <c r="G61" s="73">
        <f t="shared" si="5"/>
        <v>0</v>
      </c>
    </row>
    <row r="62" spans="1:7" ht="15" customHeight="1" x14ac:dyDescent="0.2">
      <c r="A62" s="120">
        <v>56</v>
      </c>
      <c r="B62" s="67" t="s">
        <v>136</v>
      </c>
      <c r="C62" s="99">
        <v>2402293.69</v>
      </c>
      <c r="D62" s="99">
        <v>77189.456301696642</v>
      </c>
      <c r="E62" s="99">
        <f t="shared" si="4"/>
        <v>2325104.2336983033</v>
      </c>
      <c r="F62" s="104">
        <f>'Detail Calculation exclude debt'!I62</f>
        <v>2995</v>
      </c>
      <c r="G62" s="99">
        <f t="shared" si="5"/>
        <v>776</v>
      </c>
    </row>
    <row r="63" spans="1:7" ht="15" customHeight="1" x14ac:dyDescent="0.2">
      <c r="A63" s="120">
        <v>57</v>
      </c>
      <c r="B63" s="67" t="s">
        <v>137</v>
      </c>
      <c r="C63" s="100">
        <v>0</v>
      </c>
      <c r="D63" s="100">
        <v>0</v>
      </c>
      <c r="E63" s="100">
        <f t="shared" si="4"/>
        <v>0</v>
      </c>
      <c r="F63" s="105">
        <f>'Detail Calculation exclude debt'!I63</f>
        <v>9320</v>
      </c>
      <c r="G63" s="100">
        <f t="shared" si="5"/>
        <v>0</v>
      </c>
    </row>
    <row r="64" spans="1:7" ht="15" customHeight="1" x14ac:dyDescent="0.2">
      <c r="A64" s="120">
        <v>58</v>
      </c>
      <c r="B64" s="67" t="s">
        <v>138</v>
      </c>
      <c r="C64" s="100">
        <v>3846787.6737098373</v>
      </c>
      <c r="D64" s="100">
        <v>126885.27533502743</v>
      </c>
      <c r="E64" s="100">
        <f t="shared" si="4"/>
        <v>3719902.3983748099</v>
      </c>
      <c r="F64" s="105">
        <f>'Detail Calculation exclude debt'!I64</f>
        <v>8017</v>
      </c>
      <c r="G64" s="100">
        <f t="shared" si="5"/>
        <v>464</v>
      </c>
    </row>
    <row r="65" spans="1:7" ht="15" customHeight="1" x14ac:dyDescent="0.2">
      <c r="A65" s="120">
        <v>59</v>
      </c>
      <c r="B65" s="67" t="s">
        <v>139</v>
      </c>
      <c r="C65" s="100">
        <v>1269084.6440144486</v>
      </c>
      <c r="D65" s="100">
        <v>43172.368416822632</v>
      </c>
      <c r="E65" s="100">
        <f t="shared" si="4"/>
        <v>1225912.2755976259</v>
      </c>
      <c r="F65" s="105">
        <f>'Detail Calculation exclude debt'!I65</f>
        <v>4995</v>
      </c>
      <c r="G65" s="100">
        <f t="shared" si="5"/>
        <v>245</v>
      </c>
    </row>
    <row r="66" spans="1:7" ht="15" customHeight="1" x14ac:dyDescent="0.2">
      <c r="A66" s="121">
        <v>60</v>
      </c>
      <c r="B66" s="70" t="s">
        <v>140</v>
      </c>
      <c r="C66" s="73">
        <v>6246950.3926177304</v>
      </c>
      <c r="D66" s="73">
        <v>247317.7361820231</v>
      </c>
      <c r="E66" s="73">
        <f t="shared" si="4"/>
        <v>5999632.6564357076</v>
      </c>
      <c r="F66" s="106">
        <f>'Detail Calculation exclude debt'!I66</f>
        <v>5841</v>
      </c>
      <c r="G66" s="73">
        <f t="shared" si="5"/>
        <v>1027</v>
      </c>
    </row>
    <row r="67" spans="1:7" ht="15" customHeight="1" x14ac:dyDescent="0.2">
      <c r="A67" s="120">
        <v>61</v>
      </c>
      <c r="B67" s="67" t="s">
        <v>141</v>
      </c>
      <c r="C67" s="99">
        <v>4116744.9613892515</v>
      </c>
      <c r="D67" s="99">
        <v>138199.15527184095</v>
      </c>
      <c r="E67" s="99">
        <f t="shared" si="4"/>
        <v>3978545.8061174108</v>
      </c>
      <c r="F67" s="104">
        <f>'Detail Calculation exclude debt'!I67</f>
        <v>3759</v>
      </c>
      <c r="G67" s="99">
        <f t="shared" si="5"/>
        <v>1058</v>
      </c>
    </row>
    <row r="68" spans="1:7" ht="15" customHeight="1" x14ac:dyDescent="0.2">
      <c r="A68" s="120">
        <v>62</v>
      </c>
      <c r="B68" s="67" t="s">
        <v>142</v>
      </c>
      <c r="C68" s="100">
        <v>0</v>
      </c>
      <c r="D68" s="100">
        <v>0</v>
      </c>
      <c r="E68" s="100">
        <f t="shared" si="4"/>
        <v>0</v>
      </c>
      <c r="F68" s="105">
        <f>'Detail Calculation exclude debt'!I68</f>
        <v>1908</v>
      </c>
      <c r="G68" s="100">
        <f t="shared" si="5"/>
        <v>0</v>
      </c>
    </row>
    <row r="69" spans="1:7" ht="15" customHeight="1" x14ac:dyDescent="0.2">
      <c r="A69" s="120">
        <v>63</v>
      </c>
      <c r="B69" s="67" t="s">
        <v>143</v>
      </c>
      <c r="C69" s="100">
        <v>166.86298420533993</v>
      </c>
      <c r="D69" s="100">
        <v>0</v>
      </c>
      <c r="E69" s="100">
        <f t="shared" si="4"/>
        <v>166.86298420533993</v>
      </c>
      <c r="F69" s="105">
        <f>'Detail Calculation exclude debt'!I69</f>
        <v>2111</v>
      </c>
      <c r="G69" s="100">
        <f t="shared" si="5"/>
        <v>0</v>
      </c>
    </row>
    <row r="70" spans="1:7" ht="15" customHeight="1" x14ac:dyDescent="0.2">
      <c r="A70" s="120">
        <v>64</v>
      </c>
      <c r="B70" s="67" t="s">
        <v>144</v>
      </c>
      <c r="C70" s="100">
        <v>1122398.1806894832</v>
      </c>
      <c r="D70" s="100">
        <v>43101.203321630172</v>
      </c>
      <c r="E70" s="100">
        <f t="shared" si="4"/>
        <v>1079296.977367853</v>
      </c>
      <c r="F70" s="105">
        <f>'Detail Calculation exclude debt'!I70</f>
        <v>2030</v>
      </c>
      <c r="G70" s="100">
        <f t="shared" si="5"/>
        <v>532</v>
      </c>
    </row>
    <row r="71" spans="1:7" ht="15" customHeight="1" x14ac:dyDescent="0.2">
      <c r="A71" s="121">
        <v>65</v>
      </c>
      <c r="B71" s="70" t="s">
        <v>160</v>
      </c>
      <c r="C71" s="73">
        <v>3171125</v>
      </c>
      <c r="D71" s="73">
        <v>93006.48644419742</v>
      </c>
      <c r="E71" s="73">
        <f t="shared" si="4"/>
        <v>3078118.5135558024</v>
      </c>
      <c r="F71" s="106">
        <f>'Detail Calculation exclude debt'!I71</f>
        <v>7950</v>
      </c>
      <c r="G71" s="73">
        <f t="shared" si="5"/>
        <v>387</v>
      </c>
    </row>
    <row r="72" spans="1:7" ht="15" customHeight="1" x14ac:dyDescent="0.2">
      <c r="A72" s="120">
        <v>66</v>
      </c>
      <c r="B72" s="67" t="s">
        <v>161</v>
      </c>
      <c r="C72" s="100">
        <v>0</v>
      </c>
      <c r="D72" s="100">
        <v>0</v>
      </c>
      <c r="E72" s="100">
        <f t="shared" ref="E72:E75" si="6">C72-D72</f>
        <v>0</v>
      </c>
      <c r="F72" s="105">
        <f>'Detail Calculation exclude debt'!I72</f>
        <v>1861</v>
      </c>
      <c r="G72" s="100">
        <f>ROUND(E72/F72,0)</f>
        <v>0</v>
      </c>
    </row>
    <row r="73" spans="1:7" ht="15" customHeight="1" x14ac:dyDescent="0.2">
      <c r="A73" s="120">
        <v>67</v>
      </c>
      <c r="B73" s="67" t="s">
        <v>147</v>
      </c>
      <c r="C73" s="100">
        <v>10375184.75</v>
      </c>
      <c r="D73" s="100">
        <v>283644.17</v>
      </c>
      <c r="E73" s="100">
        <f t="shared" si="6"/>
        <v>10091540.58</v>
      </c>
      <c r="F73" s="105">
        <f>'Detail Calculation exclude debt'!I73</f>
        <v>5467</v>
      </c>
      <c r="G73" s="100">
        <f>ROUND(E73/F73,0)</f>
        <v>1846</v>
      </c>
    </row>
    <row r="74" spans="1:7" ht="15" customHeight="1" x14ac:dyDescent="0.2">
      <c r="A74" s="120">
        <v>68</v>
      </c>
      <c r="B74" s="67" t="s">
        <v>162</v>
      </c>
      <c r="C74" s="100">
        <v>0</v>
      </c>
      <c r="D74" s="100">
        <v>0</v>
      </c>
      <c r="E74" s="100">
        <f t="shared" si="6"/>
        <v>0</v>
      </c>
      <c r="F74" s="105">
        <f>'Detail Calculation exclude debt'!I74</f>
        <v>1744</v>
      </c>
      <c r="G74" s="100">
        <f>ROUND(E74/F74,0)</f>
        <v>0</v>
      </c>
    </row>
    <row r="75" spans="1:7" ht="15" customHeight="1" x14ac:dyDescent="0.2">
      <c r="A75" s="120">
        <v>69</v>
      </c>
      <c r="B75" s="72" t="s">
        <v>149</v>
      </c>
      <c r="C75" s="73">
        <v>5319138.51</v>
      </c>
      <c r="D75" s="73">
        <v>130046.16</v>
      </c>
      <c r="E75" s="73">
        <f t="shared" si="6"/>
        <v>5189092.3499999996</v>
      </c>
      <c r="F75" s="106">
        <f>'Detail Calculation exclude debt'!I75</f>
        <v>4829</v>
      </c>
      <c r="G75" s="73">
        <f>ROUND(E75/F75,0)</f>
        <v>1075</v>
      </c>
    </row>
    <row r="76" spans="1:7" ht="15" customHeight="1" x14ac:dyDescent="0.2">
      <c r="A76" s="74"/>
      <c r="B76" s="74" t="s">
        <v>1</v>
      </c>
      <c r="C76" s="24">
        <f>SUM(C7:C75)</f>
        <v>438632861.28502935</v>
      </c>
      <c r="D76" s="24">
        <f>SUM(D7:D75)</f>
        <v>9937564.0891536996</v>
      </c>
      <c r="E76" s="24">
        <f>SUM(E7:E75)</f>
        <v>428695297.19587594</v>
      </c>
      <c r="F76" s="25">
        <f>SUM(F7:F75)</f>
        <v>680999</v>
      </c>
      <c r="G76" s="24">
        <f>ROUND(E76/F76,0)</f>
        <v>630</v>
      </c>
    </row>
    <row r="77" spans="1:7" ht="15.6" customHeight="1" x14ac:dyDescent="0.2">
      <c r="A77" s="101"/>
      <c r="B77" s="102"/>
      <c r="C77" s="11" t="str">
        <f>'Detail Calculation exclude debt'!C77</f>
        <v>Source: FY2019-2020 Projected Revenue and Expenditure Data</v>
      </c>
      <c r="D77" s="75"/>
      <c r="E77" s="75"/>
      <c r="F77" s="75"/>
      <c r="G77" s="75"/>
    </row>
  </sheetData>
  <mergeCells count="2">
    <mergeCell ref="A1:B1"/>
    <mergeCell ref="A2:B2"/>
  </mergeCells>
  <printOptions horizontalCentered="1"/>
  <pageMargins left="0.5" right="0.5" top="0.9" bottom="0.5" header="0.3" footer="0.25"/>
  <pageSetup paperSize="5" scale="75" orientation="portrait" r:id="rId1"/>
  <headerFooter alignWithMargins="0">
    <oddHeader>&amp;C&amp;20FY2020-21 Charter School Funding (Debt Service and Cap. Outlay)
Initial Local Revenue Representation per Pupil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zoomScaleNormal="100" zoomScaleSheetLayoutView="100"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C7" sqref="C7"/>
    </sheetView>
  </sheetViews>
  <sheetFormatPr defaultRowHeight="12.75" x14ac:dyDescent="0.2"/>
  <cols>
    <col min="1" max="1" width="5.7109375" customWidth="1"/>
    <col min="2" max="2" width="21.85546875" customWidth="1"/>
    <col min="3" max="38" width="11.7109375" customWidth="1"/>
  </cols>
  <sheetData>
    <row r="1" spans="1:38" s="118" customFormat="1" ht="15.75" x14ac:dyDescent="0.2">
      <c r="A1" s="153" t="s">
        <v>247</v>
      </c>
      <c r="B1" s="153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</row>
    <row r="2" spans="1:38" s="118" customFormat="1" ht="15.75" x14ac:dyDescent="0.2">
      <c r="A2" s="119"/>
      <c r="B2" s="119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</row>
    <row r="3" spans="1:38" ht="63.75" x14ac:dyDescent="0.2">
      <c r="A3" s="29" t="s">
        <v>3</v>
      </c>
      <c r="B3" s="29" t="s">
        <v>77</v>
      </c>
      <c r="C3" s="30" t="s">
        <v>231</v>
      </c>
      <c r="D3" s="31" t="s">
        <v>194</v>
      </c>
      <c r="E3" s="32" t="s">
        <v>168</v>
      </c>
      <c r="F3" s="32" t="s">
        <v>167</v>
      </c>
      <c r="G3" s="32" t="s">
        <v>232</v>
      </c>
      <c r="H3" s="32" t="s">
        <v>172</v>
      </c>
      <c r="I3" s="32" t="s">
        <v>171</v>
      </c>
      <c r="J3" s="32" t="s">
        <v>170</v>
      </c>
      <c r="K3" s="32" t="s">
        <v>189</v>
      </c>
      <c r="L3" s="32" t="s">
        <v>188</v>
      </c>
      <c r="M3" s="32" t="s">
        <v>184</v>
      </c>
      <c r="N3" s="32" t="s">
        <v>233</v>
      </c>
      <c r="O3" s="32" t="s">
        <v>195</v>
      </c>
      <c r="P3" s="32" t="s">
        <v>180</v>
      </c>
      <c r="Q3" s="32" t="s">
        <v>186</v>
      </c>
      <c r="R3" s="32" t="s">
        <v>174</v>
      </c>
      <c r="S3" s="32" t="s">
        <v>179</v>
      </c>
      <c r="T3" s="32" t="s">
        <v>181</v>
      </c>
      <c r="U3" s="32" t="s">
        <v>182</v>
      </c>
      <c r="V3" s="32" t="s">
        <v>183</v>
      </c>
      <c r="W3" s="32" t="s">
        <v>185</v>
      </c>
      <c r="X3" s="32" t="s">
        <v>176</v>
      </c>
      <c r="Y3" s="32" t="s">
        <v>190</v>
      </c>
      <c r="Z3" s="32" t="s">
        <v>177</v>
      </c>
      <c r="AA3" s="32" t="s">
        <v>178</v>
      </c>
      <c r="AB3" s="32" t="s">
        <v>173</v>
      </c>
      <c r="AC3" s="32" t="s">
        <v>175</v>
      </c>
      <c r="AD3" s="32" t="s">
        <v>191</v>
      </c>
      <c r="AE3" s="32" t="s">
        <v>192</v>
      </c>
      <c r="AF3" s="32" t="s">
        <v>234</v>
      </c>
      <c r="AG3" s="32" t="s">
        <v>204</v>
      </c>
      <c r="AH3" s="32" t="s">
        <v>235</v>
      </c>
      <c r="AI3" s="32" t="s">
        <v>236</v>
      </c>
      <c r="AJ3" s="32" t="s">
        <v>187</v>
      </c>
      <c r="AK3" s="32" t="s">
        <v>169</v>
      </c>
      <c r="AL3" s="29" t="s">
        <v>203</v>
      </c>
    </row>
    <row r="4" spans="1:38" x14ac:dyDescent="0.2">
      <c r="A4" s="33"/>
      <c r="B4" s="33"/>
      <c r="C4" s="34"/>
      <c r="D4" s="35"/>
      <c r="E4" s="32">
        <v>343001</v>
      </c>
      <c r="F4" s="32">
        <v>341001</v>
      </c>
      <c r="G4" s="32">
        <v>344001</v>
      </c>
      <c r="H4" s="32">
        <v>348001</v>
      </c>
      <c r="I4" s="32">
        <v>347001</v>
      </c>
      <c r="J4" s="32">
        <v>346001</v>
      </c>
      <c r="K4" s="32" t="s">
        <v>205</v>
      </c>
      <c r="L4" s="32" t="s">
        <v>206</v>
      </c>
      <c r="M4" s="32" t="s">
        <v>207</v>
      </c>
      <c r="N4" s="32" t="s">
        <v>208</v>
      </c>
      <c r="O4" s="32" t="s">
        <v>209</v>
      </c>
      <c r="P4" s="32" t="s">
        <v>210</v>
      </c>
      <c r="Q4" s="32" t="s">
        <v>211</v>
      </c>
      <c r="R4" s="32" t="s">
        <v>212</v>
      </c>
      <c r="S4" s="32" t="s">
        <v>213</v>
      </c>
      <c r="T4" s="32" t="s">
        <v>214</v>
      </c>
      <c r="U4" s="32" t="s">
        <v>215</v>
      </c>
      <c r="V4" s="32" t="s">
        <v>216</v>
      </c>
      <c r="W4" s="32" t="s">
        <v>217</v>
      </c>
      <c r="X4" s="32" t="s">
        <v>218</v>
      </c>
      <c r="Y4" s="32" t="s">
        <v>219</v>
      </c>
      <c r="Z4" s="32" t="s">
        <v>220</v>
      </c>
      <c r="AA4" s="32" t="s">
        <v>221</v>
      </c>
      <c r="AB4" s="32" t="s">
        <v>222</v>
      </c>
      <c r="AC4" s="32" t="s">
        <v>223</v>
      </c>
      <c r="AD4" s="32" t="s">
        <v>224</v>
      </c>
      <c r="AE4" s="32" t="s">
        <v>225</v>
      </c>
      <c r="AF4" s="32" t="s">
        <v>226</v>
      </c>
      <c r="AG4" s="32" t="s">
        <v>227</v>
      </c>
      <c r="AH4" s="32" t="s">
        <v>228</v>
      </c>
      <c r="AI4" s="32" t="s">
        <v>229</v>
      </c>
      <c r="AJ4" s="32" t="s">
        <v>230</v>
      </c>
      <c r="AK4" s="32">
        <v>345001</v>
      </c>
      <c r="AL4" s="43"/>
    </row>
    <row r="5" spans="1:38" x14ac:dyDescent="0.2">
      <c r="A5" s="36"/>
      <c r="B5" s="36"/>
      <c r="C5" s="37">
        <v>1</v>
      </c>
      <c r="D5" s="36">
        <v>2</v>
      </c>
      <c r="E5" s="36">
        <v>3</v>
      </c>
      <c r="F5" s="36">
        <v>4</v>
      </c>
      <c r="G5" s="36">
        <v>5</v>
      </c>
      <c r="H5" s="36">
        <v>6</v>
      </c>
      <c r="I5" s="36">
        <v>7</v>
      </c>
      <c r="J5" s="36">
        <v>8</v>
      </c>
      <c r="K5" s="36">
        <v>9</v>
      </c>
      <c r="L5" s="36">
        <v>10</v>
      </c>
      <c r="M5" s="36">
        <v>11</v>
      </c>
      <c r="N5" s="36">
        <v>12</v>
      </c>
      <c r="O5" s="36">
        <v>13</v>
      </c>
      <c r="P5" s="36">
        <v>14</v>
      </c>
      <c r="Q5" s="36">
        <v>15</v>
      </c>
      <c r="R5" s="36">
        <v>16</v>
      </c>
      <c r="S5" s="36">
        <v>17</v>
      </c>
      <c r="T5" s="36">
        <v>18</v>
      </c>
      <c r="U5" s="36">
        <v>19</v>
      </c>
      <c r="V5" s="36">
        <v>20</v>
      </c>
      <c r="W5" s="36">
        <v>21</v>
      </c>
      <c r="X5" s="36">
        <v>22</v>
      </c>
      <c r="Y5" s="36">
        <v>23</v>
      </c>
      <c r="Z5" s="36">
        <v>24</v>
      </c>
      <c r="AA5" s="36">
        <v>25</v>
      </c>
      <c r="AB5" s="36">
        <v>26</v>
      </c>
      <c r="AC5" s="36">
        <v>27</v>
      </c>
      <c r="AD5" s="36">
        <v>28</v>
      </c>
      <c r="AE5" s="36">
        <v>29</v>
      </c>
      <c r="AF5" s="36">
        <v>30</v>
      </c>
      <c r="AG5" s="36">
        <v>31</v>
      </c>
      <c r="AH5" s="36">
        <v>32</v>
      </c>
      <c r="AI5" s="36">
        <v>33</v>
      </c>
      <c r="AJ5" s="36">
        <v>34</v>
      </c>
      <c r="AK5" s="36">
        <v>35</v>
      </c>
      <c r="AL5" s="36"/>
    </row>
    <row r="6" spans="1:38" hidden="1" x14ac:dyDescent="0.2">
      <c r="A6" s="36"/>
      <c r="B6" s="36"/>
      <c r="C6" s="37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ht="15.75" customHeight="1" x14ac:dyDescent="0.2">
      <c r="A7" s="109">
        <v>1</v>
      </c>
      <c r="B7" s="110" t="s">
        <v>150</v>
      </c>
      <c r="C7" s="42">
        <v>9345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>
        <v>1</v>
      </c>
      <c r="W7" s="42">
        <v>19</v>
      </c>
      <c r="X7" s="42">
        <v>4</v>
      </c>
      <c r="Y7" s="42"/>
      <c r="Z7" s="42"/>
      <c r="AA7" s="42"/>
      <c r="AB7" s="42"/>
      <c r="AC7" s="42">
        <v>2</v>
      </c>
      <c r="AD7" s="42"/>
      <c r="AE7" s="42"/>
      <c r="AF7" s="42"/>
      <c r="AG7" s="42"/>
      <c r="AH7" s="42"/>
      <c r="AI7" s="42"/>
      <c r="AJ7" s="42">
        <v>24</v>
      </c>
      <c r="AK7" s="42">
        <v>37</v>
      </c>
      <c r="AL7" s="1">
        <f t="shared" ref="AL7:AL38" si="0">SUM(C7:AK7)</f>
        <v>9432</v>
      </c>
    </row>
    <row r="8" spans="1:38" ht="15.75" customHeight="1" x14ac:dyDescent="0.2">
      <c r="A8" s="109">
        <v>2</v>
      </c>
      <c r="B8" s="110" t="s">
        <v>86</v>
      </c>
      <c r="C8" s="40">
        <v>3918</v>
      </c>
      <c r="D8" s="40"/>
      <c r="E8" s="40"/>
      <c r="F8" s="40"/>
      <c r="G8" s="40"/>
      <c r="H8" s="40"/>
      <c r="I8" s="40"/>
      <c r="J8" s="40">
        <v>1</v>
      </c>
      <c r="K8" s="40"/>
      <c r="L8" s="40"/>
      <c r="M8" s="40"/>
      <c r="N8" s="40"/>
      <c r="O8" s="40"/>
      <c r="P8" s="40"/>
      <c r="Q8" s="40"/>
      <c r="R8" s="40"/>
      <c r="S8" s="40"/>
      <c r="T8" s="40">
        <v>1</v>
      </c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>
        <v>11</v>
      </c>
      <c r="AK8" s="40">
        <v>16</v>
      </c>
      <c r="AL8" s="2">
        <f t="shared" si="0"/>
        <v>3947</v>
      </c>
    </row>
    <row r="9" spans="1:38" ht="15.75" customHeight="1" x14ac:dyDescent="0.2">
      <c r="A9" s="109">
        <v>3</v>
      </c>
      <c r="B9" s="110" t="s">
        <v>87</v>
      </c>
      <c r="C9" s="40">
        <v>22555</v>
      </c>
      <c r="D9" s="40"/>
      <c r="E9" s="40">
        <v>2</v>
      </c>
      <c r="F9" s="40"/>
      <c r="G9" s="40"/>
      <c r="H9" s="40"/>
      <c r="I9" s="40"/>
      <c r="J9" s="40"/>
      <c r="K9" s="40"/>
      <c r="L9" s="40"/>
      <c r="M9" s="40">
        <v>16</v>
      </c>
      <c r="N9" s="40"/>
      <c r="O9" s="40">
        <v>5</v>
      </c>
      <c r="P9" s="40"/>
      <c r="Q9" s="40"/>
      <c r="R9" s="40"/>
      <c r="S9" s="40">
        <v>14</v>
      </c>
      <c r="T9" s="40"/>
      <c r="U9" s="40"/>
      <c r="V9" s="40"/>
      <c r="W9" s="40"/>
      <c r="X9" s="40"/>
      <c r="Y9" s="40"/>
      <c r="Z9" s="40"/>
      <c r="AA9" s="40">
        <v>1</v>
      </c>
      <c r="AB9" s="40"/>
      <c r="AC9" s="40"/>
      <c r="AD9" s="40"/>
      <c r="AE9" s="40"/>
      <c r="AF9" s="40"/>
      <c r="AG9" s="40"/>
      <c r="AH9" s="40"/>
      <c r="AI9" s="40"/>
      <c r="AJ9" s="40">
        <v>34</v>
      </c>
      <c r="AK9" s="40">
        <v>85</v>
      </c>
      <c r="AL9" s="2">
        <f t="shared" si="0"/>
        <v>22712</v>
      </c>
    </row>
    <row r="10" spans="1:38" ht="15.75" customHeight="1" x14ac:dyDescent="0.2">
      <c r="A10" s="109">
        <v>4</v>
      </c>
      <c r="B10" s="110" t="s">
        <v>88</v>
      </c>
      <c r="C10" s="40">
        <v>3039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>
        <v>6</v>
      </c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>
        <v>9</v>
      </c>
      <c r="AK10" s="40">
        <v>7</v>
      </c>
      <c r="AL10" s="2">
        <f t="shared" si="0"/>
        <v>3061</v>
      </c>
    </row>
    <row r="11" spans="1:38" ht="15.75" customHeight="1" x14ac:dyDescent="0.2">
      <c r="A11" s="111">
        <v>5</v>
      </c>
      <c r="B11" s="112" t="s">
        <v>89</v>
      </c>
      <c r="C11" s="41">
        <v>4904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>
        <v>197</v>
      </c>
      <c r="AJ11" s="41">
        <v>24</v>
      </c>
      <c r="AK11" s="41">
        <v>44</v>
      </c>
      <c r="AL11" s="3">
        <f t="shared" si="0"/>
        <v>5169</v>
      </c>
    </row>
    <row r="12" spans="1:38" ht="15.75" customHeight="1" x14ac:dyDescent="0.2">
      <c r="A12" s="113">
        <v>6</v>
      </c>
      <c r="B12" s="114" t="s">
        <v>90</v>
      </c>
      <c r="C12" s="42">
        <v>5746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>
        <v>27</v>
      </c>
      <c r="AK12" s="42">
        <v>12</v>
      </c>
      <c r="AL12" s="1">
        <f t="shared" si="0"/>
        <v>5785</v>
      </c>
    </row>
    <row r="13" spans="1:38" ht="15.75" customHeight="1" x14ac:dyDescent="0.2">
      <c r="A13" s="109">
        <v>7</v>
      </c>
      <c r="B13" s="110" t="s">
        <v>91</v>
      </c>
      <c r="C13" s="40">
        <v>2029</v>
      </c>
      <c r="D13" s="40"/>
      <c r="E13" s="40"/>
      <c r="F13" s="40">
        <v>2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>
        <v>38</v>
      </c>
      <c r="AA13" s="40"/>
      <c r="AB13" s="40"/>
      <c r="AC13" s="40"/>
      <c r="AD13" s="40"/>
      <c r="AE13" s="40"/>
      <c r="AF13" s="40"/>
      <c r="AG13" s="40"/>
      <c r="AH13" s="40"/>
      <c r="AI13" s="40"/>
      <c r="AJ13" s="40">
        <v>8</v>
      </c>
      <c r="AK13" s="40">
        <v>5</v>
      </c>
      <c r="AL13" s="2">
        <f t="shared" si="0"/>
        <v>2082</v>
      </c>
    </row>
    <row r="14" spans="1:38" ht="15.75" customHeight="1" x14ac:dyDescent="0.2">
      <c r="A14" s="109">
        <v>8</v>
      </c>
      <c r="B14" s="110" t="s">
        <v>92</v>
      </c>
      <c r="C14" s="40">
        <v>22266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>
        <v>70</v>
      </c>
      <c r="AK14" s="40">
        <v>37</v>
      </c>
      <c r="AL14" s="2">
        <f t="shared" si="0"/>
        <v>22373</v>
      </c>
    </row>
    <row r="15" spans="1:38" ht="15.75" customHeight="1" x14ac:dyDescent="0.2">
      <c r="A15" s="109">
        <v>9</v>
      </c>
      <c r="B15" s="110" t="s">
        <v>82</v>
      </c>
      <c r="C15" s="40">
        <v>36752</v>
      </c>
      <c r="D15" s="40">
        <v>952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>
        <v>124</v>
      </c>
      <c r="AK15" s="40">
        <v>80</v>
      </c>
      <c r="AL15" s="2">
        <f t="shared" si="0"/>
        <v>37908</v>
      </c>
    </row>
    <row r="16" spans="1:38" ht="15.75" customHeight="1" x14ac:dyDescent="0.2">
      <c r="A16" s="111">
        <v>10</v>
      </c>
      <c r="B16" s="112" t="s">
        <v>93</v>
      </c>
      <c r="C16" s="41">
        <v>30476</v>
      </c>
      <c r="D16" s="41"/>
      <c r="E16" s="41"/>
      <c r="F16" s="41"/>
      <c r="G16" s="41"/>
      <c r="H16" s="41"/>
      <c r="I16" s="41"/>
      <c r="J16" s="41">
        <v>912</v>
      </c>
      <c r="K16" s="41"/>
      <c r="L16" s="41">
        <v>678</v>
      </c>
      <c r="M16" s="41"/>
      <c r="N16" s="41"/>
      <c r="O16" s="41"/>
      <c r="P16" s="41"/>
      <c r="Q16" s="41"/>
      <c r="R16" s="41"/>
      <c r="S16" s="41">
        <v>1</v>
      </c>
      <c r="T16" s="41">
        <v>493</v>
      </c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>
        <v>65</v>
      </c>
      <c r="AK16" s="41">
        <v>94</v>
      </c>
      <c r="AL16" s="3">
        <f t="shared" si="0"/>
        <v>32719</v>
      </c>
    </row>
    <row r="17" spans="1:38" ht="15.75" customHeight="1" x14ac:dyDescent="0.2">
      <c r="A17" s="113">
        <v>11</v>
      </c>
      <c r="B17" s="114" t="s">
        <v>94</v>
      </c>
      <c r="C17" s="42">
        <v>1536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>
        <v>2</v>
      </c>
      <c r="AK17" s="42">
        <v>7</v>
      </c>
      <c r="AL17" s="1">
        <f t="shared" si="0"/>
        <v>1545</v>
      </c>
    </row>
    <row r="18" spans="1:38" ht="15.75" customHeight="1" x14ac:dyDescent="0.2">
      <c r="A18" s="109">
        <v>12</v>
      </c>
      <c r="B18" s="110" t="s">
        <v>95</v>
      </c>
      <c r="C18" s="40">
        <v>1278</v>
      </c>
      <c r="D18" s="40"/>
      <c r="E18" s="40"/>
      <c r="F18" s="40"/>
      <c r="G18" s="40"/>
      <c r="H18" s="40"/>
      <c r="I18" s="40"/>
      <c r="J18" s="40"/>
      <c r="K18" s="40"/>
      <c r="L18" s="40">
        <v>2</v>
      </c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>
        <v>2</v>
      </c>
      <c r="AL18" s="2">
        <f t="shared" si="0"/>
        <v>1282</v>
      </c>
    </row>
    <row r="19" spans="1:38" ht="15.75" customHeight="1" x14ac:dyDescent="0.2">
      <c r="A19" s="109">
        <v>13</v>
      </c>
      <c r="B19" s="110" t="s">
        <v>96</v>
      </c>
      <c r="C19" s="40">
        <v>1101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>
        <v>88</v>
      </c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>
        <v>6</v>
      </c>
      <c r="AK19" s="40">
        <v>7</v>
      </c>
      <c r="AL19" s="2">
        <f t="shared" si="0"/>
        <v>1202</v>
      </c>
    </row>
    <row r="20" spans="1:38" ht="15.75" customHeight="1" x14ac:dyDescent="0.2">
      <c r="A20" s="109">
        <v>14</v>
      </c>
      <c r="B20" s="110" t="s">
        <v>97</v>
      </c>
      <c r="C20" s="40">
        <v>1603</v>
      </c>
      <c r="D20" s="40"/>
      <c r="E20" s="40"/>
      <c r="F20" s="40">
        <v>1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>
        <v>45</v>
      </c>
      <c r="V20" s="40"/>
      <c r="W20" s="40"/>
      <c r="X20" s="40"/>
      <c r="Y20" s="40"/>
      <c r="Z20" s="40">
        <v>51</v>
      </c>
      <c r="AA20" s="40"/>
      <c r="AB20" s="40"/>
      <c r="AC20" s="40"/>
      <c r="AD20" s="40"/>
      <c r="AE20" s="40"/>
      <c r="AF20" s="40"/>
      <c r="AG20" s="40"/>
      <c r="AH20" s="40"/>
      <c r="AI20" s="40"/>
      <c r="AJ20" s="40">
        <v>4</v>
      </c>
      <c r="AK20" s="40">
        <v>4</v>
      </c>
      <c r="AL20" s="2">
        <f t="shared" si="0"/>
        <v>1708</v>
      </c>
    </row>
    <row r="21" spans="1:38" ht="15.75" customHeight="1" x14ac:dyDescent="0.2">
      <c r="A21" s="111">
        <v>15</v>
      </c>
      <c r="B21" s="112" t="s">
        <v>98</v>
      </c>
      <c r="C21" s="41">
        <v>3177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>
        <v>331</v>
      </c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>
        <v>7</v>
      </c>
      <c r="AK21" s="41">
        <v>7</v>
      </c>
      <c r="AL21" s="3">
        <f t="shared" si="0"/>
        <v>3522</v>
      </c>
    </row>
    <row r="22" spans="1:38" ht="15.75" customHeight="1" x14ac:dyDescent="0.2">
      <c r="A22" s="113">
        <v>16</v>
      </c>
      <c r="B22" s="114" t="s">
        <v>237</v>
      </c>
      <c r="C22" s="42">
        <v>4783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>
        <v>16</v>
      </c>
      <c r="AK22" s="42">
        <v>8</v>
      </c>
      <c r="AL22" s="1">
        <f t="shared" si="0"/>
        <v>4807</v>
      </c>
    </row>
    <row r="23" spans="1:38" ht="15.75" customHeight="1" x14ac:dyDescent="0.2">
      <c r="A23" s="109">
        <v>17</v>
      </c>
      <c r="B23" s="110" t="s">
        <v>83</v>
      </c>
      <c r="C23" s="40">
        <v>39459</v>
      </c>
      <c r="D23" s="40">
        <v>2070</v>
      </c>
      <c r="E23" s="40">
        <v>526</v>
      </c>
      <c r="F23" s="40"/>
      <c r="G23" s="40"/>
      <c r="H23" s="40"/>
      <c r="I23" s="40"/>
      <c r="J23" s="40"/>
      <c r="K23" s="40"/>
      <c r="L23" s="40">
        <v>1</v>
      </c>
      <c r="M23" s="40">
        <v>262</v>
      </c>
      <c r="N23" s="40"/>
      <c r="O23" s="40">
        <v>684</v>
      </c>
      <c r="P23" s="40"/>
      <c r="Q23" s="40">
        <v>204</v>
      </c>
      <c r="R23" s="40">
        <v>170</v>
      </c>
      <c r="S23" s="40">
        <v>1</v>
      </c>
      <c r="T23" s="40"/>
      <c r="U23" s="40"/>
      <c r="V23" s="40"/>
      <c r="W23" s="40"/>
      <c r="X23" s="40"/>
      <c r="Y23" s="40">
        <v>630</v>
      </c>
      <c r="Z23" s="40"/>
      <c r="AA23" s="40"/>
      <c r="AB23" s="40"/>
      <c r="AC23" s="40"/>
      <c r="AD23" s="40">
        <v>387</v>
      </c>
      <c r="AE23" s="40">
        <v>339</v>
      </c>
      <c r="AF23" s="40"/>
      <c r="AG23" s="40"/>
      <c r="AH23" s="40">
        <v>89</v>
      </c>
      <c r="AI23" s="40"/>
      <c r="AJ23" s="40">
        <v>98</v>
      </c>
      <c r="AK23" s="40">
        <v>288</v>
      </c>
      <c r="AL23" s="2">
        <f t="shared" si="0"/>
        <v>45208</v>
      </c>
    </row>
    <row r="24" spans="1:38" ht="15.75" customHeight="1" x14ac:dyDescent="0.2">
      <c r="A24" s="109">
        <v>18</v>
      </c>
      <c r="B24" s="110" t="s">
        <v>100</v>
      </c>
      <c r="C24" s="40">
        <v>871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>
        <v>6</v>
      </c>
      <c r="AK24" s="40">
        <v>2</v>
      </c>
      <c r="AL24" s="2">
        <f t="shared" si="0"/>
        <v>879</v>
      </c>
    </row>
    <row r="25" spans="1:38" ht="15.75" customHeight="1" x14ac:dyDescent="0.2">
      <c r="A25" s="109">
        <v>19</v>
      </c>
      <c r="B25" s="110" t="s">
        <v>101</v>
      </c>
      <c r="C25" s="40">
        <v>1724</v>
      </c>
      <c r="D25" s="40"/>
      <c r="E25" s="40"/>
      <c r="F25" s="40"/>
      <c r="G25" s="40"/>
      <c r="H25" s="40"/>
      <c r="I25" s="40"/>
      <c r="J25" s="40"/>
      <c r="K25" s="40"/>
      <c r="L25" s="40"/>
      <c r="M25" s="40">
        <v>5</v>
      </c>
      <c r="N25" s="40"/>
      <c r="O25" s="40"/>
      <c r="P25" s="40"/>
      <c r="Q25" s="40"/>
      <c r="R25" s="40">
        <v>20</v>
      </c>
      <c r="S25" s="40"/>
      <c r="T25" s="40"/>
      <c r="U25" s="40"/>
      <c r="V25" s="40"/>
      <c r="W25" s="40"/>
      <c r="X25" s="40"/>
      <c r="Y25" s="40">
        <v>1</v>
      </c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>
        <v>10</v>
      </c>
      <c r="AK25" s="40">
        <v>31</v>
      </c>
      <c r="AL25" s="2">
        <f t="shared" si="0"/>
        <v>1791</v>
      </c>
    </row>
    <row r="26" spans="1:38" ht="15.75" customHeight="1" x14ac:dyDescent="0.2">
      <c r="A26" s="111">
        <v>20</v>
      </c>
      <c r="B26" s="112" t="s">
        <v>102</v>
      </c>
      <c r="C26" s="41">
        <v>5516</v>
      </c>
      <c r="D26" s="41"/>
      <c r="E26" s="41"/>
      <c r="F26" s="41"/>
      <c r="G26" s="41"/>
      <c r="H26" s="41"/>
      <c r="I26" s="41"/>
      <c r="J26" s="41"/>
      <c r="K26" s="41">
        <v>2</v>
      </c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>
        <v>20</v>
      </c>
      <c r="AK26" s="41">
        <v>22</v>
      </c>
      <c r="AL26" s="3">
        <f t="shared" si="0"/>
        <v>5560</v>
      </c>
    </row>
    <row r="27" spans="1:38" ht="15.75" customHeight="1" x14ac:dyDescent="0.2">
      <c r="A27" s="113">
        <v>21</v>
      </c>
      <c r="B27" s="114" t="s">
        <v>103</v>
      </c>
      <c r="C27" s="42">
        <v>2859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>
        <v>2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>
        <v>7</v>
      </c>
      <c r="AK27" s="42">
        <v>10</v>
      </c>
      <c r="AL27" s="1">
        <f t="shared" si="0"/>
        <v>2878</v>
      </c>
    </row>
    <row r="28" spans="1:38" ht="15.75" customHeight="1" x14ac:dyDescent="0.2">
      <c r="A28" s="109">
        <v>22</v>
      </c>
      <c r="B28" s="110" t="s">
        <v>104</v>
      </c>
      <c r="C28" s="40">
        <v>2813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>
        <v>11</v>
      </c>
      <c r="AK28" s="40">
        <v>19</v>
      </c>
      <c r="AL28" s="2">
        <f t="shared" si="0"/>
        <v>2843</v>
      </c>
    </row>
    <row r="29" spans="1:38" ht="15.75" customHeight="1" x14ac:dyDescent="0.2">
      <c r="A29" s="109">
        <v>23</v>
      </c>
      <c r="B29" s="110" t="s">
        <v>105</v>
      </c>
      <c r="C29" s="40">
        <v>11902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>
        <v>66</v>
      </c>
      <c r="W29" s="40">
        <v>3</v>
      </c>
      <c r="X29" s="40"/>
      <c r="Y29" s="40"/>
      <c r="Z29" s="40"/>
      <c r="AA29" s="40"/>
      <c r="AB29" s="40"/>
      <c r="AC29" s="40">
        <v>1</v>
      </c>
      <c r="AD29" s="40"/>
      <c r="AE29" s="40"/>
      <c r="AF29" s="40"/>
      <c r="AG29" s="40"/>
      <c r="AH29" s="40"/>
      <c r="AI29" s="40"/>
      <c r="AJ29" s="40">
        <v>32</v>
      </c>
      <c r="AK29" s="40">
        <v>43</v>
      </c>
      <c r="AL29" s="2">
        <f t="shared" si="0"/>
        <v>12047</v>
      </c>
    </row>
    <row r="30" spans="1:38" ht="15.75" customHeight="1" x14ac:dyDescent="0.2">
      <c r="A30" s="109">
        <v>24</v>
      </c>
      <c r="B30" s="110" t="s">
        <v>106</v>
      </c>
      <c r="C30" s="40">
        <v>4120</v>
      </c>
      <c r="D30" s="40"/>
      <c r="E30" s="40">
        <v>2</v>
      </c>
      <c r="F30" s="40"/>
      <c r="G30" s="40"/>
      <c r="H30" s="40"/>
      <c r="I30" s="40"/>
      <c r="J30" s="40"/>
      <c r="K30" s="40"/>
      <c r="L30" s="40"/>
      <c r="M30" s="40">
        <v>18</v>
      </c>
      <c r="N30" s="40"/>
      <c r="O30" s="40"/>
      <c r="P30" s="40"/>
      <c r="Q30" s="40">
        <v>1</v>
      </c>
      <c r="R30" s="40">
        <v>2</v>
      </c>
      <c r="S30" s="40">
        <v>198</v>
      </c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>
        <v>9</v>
      </c>
      <c r="AK30" s="40">
        <v>13</v>
      </c>
      <c r="AL30" s="2">
        <f t="shared" si="0"/>
        <v>4363</v>
      </c>
    </row>
    <row r="31" spans="1:38" ht="15.75" customHeight="1" x14ac:dyDescent="0.2">
      <c r="A31" s="111">
        <v>25</v>
      </c>
      <c r="B31" s="112" t="s">
        <v>107</v>
      </c>
      <c r="C31" s="41">
        <v>2168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>
        <v>20</v>
      </c>
      <c r="AA31" s="41"/>
      <c r="AB31" s="41"/>
      <c r="AC31" s="41"/>
      <c r="AD31" s="41"/>
      <c r="AE31" s="41"/>
      <c r="AF31" s="41"/>
      <c r="AG31" s="41"/>
      <c r="AH31" s="41"/>
      <c r="AI31" s="41"/>
      <c r="AJ31" s="41">
        <v>15</v>
      </c>
      <c r="AK31" s="41">
        <v>6</v>
      </c>
      <c r="AL31" s="3">
        <f t="shared" si="0"/>
        <v>2209</v>
      </c>
    </row>
    <row r="32" spans="1:38" ht="15.75" customHeight="1" x14ac:dyDescent="0.2">
      <c r="A32" s="113">
        <v>26</v>
      </c>
      <c r="B32" s="114" t="s">
        <v>108</v>
      </c>
      <c r="C32" s="42">
        <v>48318</v>
      </c>
      <c r="D32" s="42"/>
      <c r="E32" s="42"/>
      <c r="F32" s="42"/>
      <c r="G32" s="42">
        <v>43</v>
      </c>
      <c r="H32" s="42">
        <v>695</v>
      </c>
      <c r="I32" s="42">
        <v>229</v>
      </c>
      <c r="J32" s="42"/>
      <c r="K32" s="42"/>
      <c r="L32" s="42"/>
      <c r="M32" s="42">
        <v>1</v>
      </c>
      <c r="N32" s="42">
        <v>171</v>
      </c>
      <c r="O32" s="42"/>
      <c r="P32" s="42"/>
      <c r="Q32" s="42"/>
      <c r="R32" s="42"/>
      <c r="S32" s="42">
        <v>8</v>
      </c>
      <c r="T32" s="42"/>
      <c r="U32" s="42"/>
      <c r="V32" s="42"/>
      <c r="W32" s="42"/>
      <c r="X32" s="42"/>
      <c r="Y32" s="42"/>
      <c r="Z32" s="42"/>
      <c r="AA32" s="42"/>
      <c r="AB32" s="42">
        <v>11</v>
      </c>
      <c r="AC32" s="42"/>
      <c r="AD32" s="42"/>
      <c r="AE32" s="42"/>
      <c r="AF32" s="42">
        <v>7</v>
      </c>
      <c r="AG32" s="42">
        <v>1026</v>
      </c>
      <c r="AH32" s="42"/>
      <c r="AI32" s="42"/>
      <c r="AJ32" s="42">
        <v>172</v>
      </c>
      <c r="AK32" s="42">
        <v>198</v>
      </c>
      <c r="AL32" s="1">
        <f t="shared" si="0"/>
        <v>50879</v>
      </c>
    </row>
    <row r="33" spans="1:38" ht="15.75" customHeight="1" x14ac:dyDescent="0.2">
      <c r="A33" s="109">
        <v>27</v>
      </c>
      <c r="B33" s="110" t="s">
        <v>109</v>
      </c>
      <c r="C33" s="40">
        <v>5466</v>
      </c>
      <c r="D33" s="40"/>
      <c r="E33" s="40"/>
      <c r="F33" s="40"/>
      <c r="G33" s="40"/>
      <c r="H33" s="40"/>
      <c r="I33" s="40"/>
      <c r="J33" s="40">
        <v>4</v>
      </c>
      <c r="K33" s="40"/>
      <c r="L33" s="40">
        <v>2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>
        <v>1</v>
      </c>
      <c r="AD33" s="40"/>
      <c r="AE33" s="40"/>
      <c r="AF33" s="40"/>
      <c r="AG33" s="40"/>
      <c r="AH33" s="40"/>
      <c r="AI33" s="40"/>
      <c r="AJ33" s="40">
        <v>14</v>
      </c>
      <c r="AK33" s="40">
        <v>2</v>
      </c>
      <c r="AL33" s="2">
        <f t="shared" si="0"/>
        <v>5489</v>
      </c>
    </row>
    <row r="34" spans="1:38" ht="15.75" customHeight="1" x14ac:dyDescent="0.2">
      <c r="A34" s="109">
        <v>28</v>
      </c>
      <c r="B34" s="110" t="s">
        <v>110</v>
      </c>
      <c r="C34" s="40">
        <v>30996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>
        <v>747</v>
      </c>
      <c r="W34" s="40">
        <v>810</v>
      </c>
      <c r="X34" s="40">
        <v>540</v>
      </c>
      <c r="Y34" s="40"/>
      <c r="Z34" s="40"/>
      <c r="AA34" s="40"/>
      <c r="AB34" s="40"/>
      <c r="AC34" s="40">
        <v>59</v>
      </c>
      <c r="AD34" s="40"/>
      <c r="AE34" s="40"/>
      <c r="AF34" s="40"/>
      <c r="AG34" s="40"/>
      <c r="AH34" s="40"/>
      <c r="AI34" s="40"/>
      <c r="AJ34" s="40">
        <v>66</v>
      </c>
      <c r="AK34" s="40">
        <v>111</v>
      </c>
      <c r="AL34" s="2">
        <f t="shared" si="0"/>
        <v>33329</v>
      </c>
    </row>
    <row r="35" spans="1:38" ht="15.75" customHeight="1" x14ac:dyDescent="0.2">
      <c r="A35" s="109">
        <v>29</v>
      </c>
      <c r="B35" s="110" t="s">
        <v>111</v>
      </c>
      <c r="C35" s="40">
        <v>13945</v>
      </c>
      <c r="D35" s="40"/>
      <c r="E35" s="40"/>
      <c r="F35" s="40"/>
      <c r="G35" s="40">
        <v>1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>
        <v>61</v>
      </c>
      <c r="T35" s="40"/>
      <c r="U35" s="40"/>
      <c r="V35" s="40">
        <v>2</v>
      </c>
      <c r="W35" s="40"/>
      <c r="X35" s="40"/>
      <c r="Y35" s="40"/>
      <c r="Z35" s="40"/>
      <c r="AA35" s="40">
        <v>1</v>
      </c>
      <c r="AB35" s="40"/>
      <c r="AC35" s="40"/>
      <c r="AD35" s="40"/>
      <c r="AE35" s="40"/>
      <c r="AF35" s="40"/>
      <c r="AG35" s="40"/>
      <c r="AH35" s="40"/>
      <c r="AI35" s="40"/>
      <c r="AJ35" s="40">
        <v>29</v>
      </c>
      <c r="AK35" s="40">
        <v>67</v>
      </c>
      <c r="AL35" s="2">
        <f t="shared" si="0"/>
        <v>14106</v>
      </c>
    </row>
    <row r="36" spans="1:38" ht="15.75" customHeight="1" x14ac:dyDescent="0.2">
      <c r="A36" s="111">
        <v>30</v>
      </c>
      <c r="B36" s="112" t="s">
        <v>163</v>
      </c>
      <c r="C36" s="41">
        <v>2499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>
        <v>1</v>
      </c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>
        <v>3</v>
      </c>
      <c r="AK36" s="41">
        <v>9</v>
      </c>
      <c r="AL36" s="3">
        <f t="shared" si="0"/>
        <v>2512</v>
      </c>
    </row>
    <row r="37" spans="1:38" ht="15.75" customHeight="1" x14ac:dyDescent="0.2">
      <c r="A37" s="113">
        <v>31</v>
      </c>
      <c r="B37" s="114" t="s">
        <v>112</v>
      </c>
      <c r="C37" s="42">
        <v>5767</v>
      </c>
      <c r="D37" s="42"/>
      <c r="E37" s="42"/>
      <c r="F37" s="42">
        <v>56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>
        <v>5</v>
      </c>
      <c r="V37" s="42"/>
      <c r="W37" s="42"/>
      <c r="X37" s="42"/>
      <c r="Y37" s="42"/>
      <c r="Z37" s="42">
        <v>327</v>
      </c>
      <c r="AA37" s="42"/>
      <c r="AB37" s="42"/>
      <c r="AC37" s="42"/>
      <c r="AD37" s="42"/>
      <c r="AE37" s="42"/>
      <c r="AF37" s="42"/>
      <c r="AG37" s="42"/>
      <c r="AH37" s="42"/>
      <c r="AI37" s="42"/>
      <c r="AJ37" s="42">
        <v>13</v>
      </c>
      <c r="AK37" s="42">
        <v>5</v>
      </c>
      <c r="AL37" s="1">
        <f t="shared" si="0"/>
        <v>6173</v>
      </c>
    </row>
    <row r="38" spans="1:38" ht="15.75" customHeight="1" x14ac:dyDescent="0.2">
      <c r="A38" s="109">
        <v>32</v>
      </c>
      <c r="B38" s="110" t="s">
        <v>113</v>
      </c>
      <c r="C38" s="40">
        <v>25546</v>
      </c>
      <c r="D38" s="40"/>
      <c r="E38" s="40">
        <v>7</v>
      </c>
      <c r="F38" s="40"/>
      <c r="G38" s="40"/>
      <c r="H38" s="40"/>
      <c r="I38" s="40"/>
      <c r="J38" s="40"/>
      <c r="K38" s="40"/>
      <c r="L38" s="40"/>
      <c r="M38" s="40">
        <v>19</v>
      </c>
      <c r="N38" s="40"/>
      <c r="O38" s="40">
        <v>4</v>
      </c>
      <c r="P38" s="40"/>
      <c r="Q38" s="40"/>
      <c r="R38" s="40"/>
      <c r="S38" s="40">
        <v>1</v>
      </c>
      <c r="T38" s="40"/>
      <c r="U38" s="40"/>
      <c r="V38" s="40"/>
      <c r="W38" s="40"/>
      <c r="X38" s="40"/>
      <c r="Y38" s="40">
        <v>5</v>
      </c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>
        <v>85</v>
      </c>
      <c r="AK38" s="40">
        <v>255</v>
      </c>
      <c r="AL38" s="2">
        <f t="shared" si="0"/>
        <v>25922</v>
      </c>
    </row>
    <row r="39" spans="1:38" ht="15.75" customHeight="1" x14ac:dyDescent="0.2">
      <c r="A39" s="109">
        <v>33</v>
      </c>
      <c r="B39" s="110" t="s">
        <v>114</v>
      </c>
      <c r="C39" s="40">
        <v>1108</v>
      </c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>
        <v>2</v>
      </c>
      <c r="AK39" s="40">
        <v>302</v>
      </c>
      <c r="AL39" s="2">
        <f t="shared" ref="AL39:AL70" si="1">SUM(C39:AK39)</f>
        <v>1412</v>
      </c>
    </row>
    <row r="40" spans="1:38" ht="15.75" customHeight="1" x14ac:dyDescent="0.2">
      <c r="A40" s="109">
        <v>34</v>
      </c>
      <c r="B40" s="110" t="s">
        <v>115</v>
      </c>
      <c r="C40" s="40">
        <v>3528</v>
      </c>
      <c r="D40" s="40"/>
      <c r="E40" s="40"/>
      <c r="F40" s="40">
        <v>1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>
        <v>39</v>
      </c>
      <c r="AK40" s="40">
        <v>23</v>
      </c>
      <c r="AL40" s="2">
        <f t="shared" si="1"/>
        <v>3591</v>
      </c>
    </row>
    <row r="41" spans="1:38" ht="15.75" customHeight="1" x14ac:dyDescent="0.2">
      <c r="A41" s="111">
        <v>35</v>
      </c>
      <c r="B41" s="112" t="s">
        <v>116</v>
      </c>
      <c r="C41" s="41">
        <v>5585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>
        <v>16</v>
      </c>
      <c r="AK41" s="41">
        <v>10</v>
      </c>
      <c r="AL41" s="3">
        <f t="shared" si="1"/>
        <v>5611</v>
      </c>
    </row>
    <row r="42" spans="1:38" ht="15.75" customHeight="1" x14ac:dyDescent="0.2">
      <c r="A42" s="113">
        <v>36</v>
      </c>
      <c r="B42" s="114" t="s">
        <v>159</v>
      </c>
      <c r="C42" s="42">
        <v>45001</v>
      </c>
      <c r="D42" s="42"/>
      <c r="E42" s="42"/>
      <c r="F42" s="42"/>
      <c r="G42" s="42">
        <v>392</v>
      </c>
      <c r="H42" s="42">
        <v>238</v>
      </c>
      <c r="I42" s="42">
        <v>688</v>
      </c>
      <c r="J42" s="42"/>
      <c r="K42" s="42"/>
      <c r="L42" s="42">
        <v>2</v>
      </c>
      <c r="M42" s="42"/>
      <c r="N42" s="42">
        <v>40</v>
      </c>
      <c r="O42" s="42"/>
      <c r="P42" s="42"/>
      <c r="Q42" s="42"/>
      <c r="R42" s="42"/>
      <c r="S42" s="42">
        <v>4</v>
      </c>
      <c r="T42" s="42"/>
      <c r="U42" s="42"/>
      <c r="V42" s="42"/>
      <c r="W42" s="42"/>
      <c r="X42" s="42"/>
      <c r="Y42" s="42"/>
      <c r="Z42" s="42"/>
      <c r="AA42" s="42"/>
      <c r="AB42" s="42">
        <v>83</v>
      </c>
      <c r="AC42" s="42"/>
      <c r="AD42" s="42"/>
      <c r="AE42" s="42"/>
      <c r="AF42" s="42">
        <v>95</v>
      </c>
      <c r="AG42" s="42">
        <v>83</v>
      </c>
      <c r="AH42" s="42"/>
      <c r="AI42" s="42"/>
      <c r="AJ42" s="42">
        <v>88</v>
      </c>
      <c r="AK42" s="42">
        <v>61</v>
      </c>
      <c r="AL42" s="1">
        <f t="shared" si="1"/>
        <v>46775</v>
      </c>
    </row>
    <row r="43" spans="1:38" ht="15.75" customHeight="1" x14ac:dyDescent="0.2">
      <c r="A43" s="109">
        <v>37</v>
      </c>
      <c r="B43" s="110" t="s">
        <v>117</v>
      </c>
      <c r="C43" s="40">
        <v>18472</v>
      </c>
      <c r="D43" s="40"/>
      <c r="E43" s="40"/>
      <c r="F43" s="40">
        <v>13</v>
      </c>
      <c r="G43" s="40"/>
      <c r="H43" s="40"/>
      <c r="I43" s="40"/>
      <c r="J43" s="40"/>
      <c r="K43" s="40"/>
      <c r="L43" s="40"/>
      <c r="M43" s="40"/>
      <c r="N43" s="40"/>
      <c r="O43" s="40"/>
      <c r="P43" s="40">
        <v>1</v>
      </c>
      <c r="Q43" s="40">
        <v>2</v>
      </c>
      <c r="R43" s="40"/>
      <c r="S43" s="40"/>
      <c r="T43" s="40"/>
      <c r="U43" s="40"/>
      <c r="V43" s="40"/>
      <c r="W43" s="40"/>
      <c r="X43" s="40"/>
      <c r="Y43" s="40"/>
      <c r="Z43" s="40">
        <v>10</v>
      </c>
      <c r="AA43" s="40"/>
      <c r="AB43" s="40"/>
      <c r="AC43" s="40"/>
      <c r="AD43" s="40"/>
      <c r="AE43" s="40"/>
      <c r="AF43" s="40"/>
      <c r="AG43" s="40"/>
      <c r="AH43" s="40"/>
      <c r="AI43" s="40"/>
      <c r="AJ43" s="40">
        <v>52</v>
      </c>
      <c r="AK43" s="40">
        <v>64</v>
      </c>
      <c r="AL43" s="2">
        <f t="shared" si="1"/>
        <v>18614</v>
      </c>
    </row>
    <row r="44" spans="1:38" ht="15.75" customHeight="1" x14ac:dyDescent="0.2">
      <c r="A44" s="109">
        <v>38</v>
      </c>
      <c r="B44" s="110" t="s">
        <v>118</v>
      </c>
      <c r="C44" s="40">
        <v>3827</v>
      </c>
      <c r="D44" s="40"/>
      <c r="E44" s="40"/>
      <c r="F44" s="40"/>
      <c r="G44" s="40"/>
      <c r="H44" s="40">
        <v>17</v>
      </c>
      <c r="I44" s="40">
        <v>5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>
        <v>1</v>
      </c>
      <c r="AG44" s="40">
        <v>6</v>
      </c>
      <c r="AH44" s="40"/>
      <c r="AI44" s="40"/>
      <c r="AJ44" s="40">
        <v>10</v>
      </c>
      <c r="AK44" s="40">
        <v>13</v>
      </c>
      <c r="AL44" s="2">
        <f t="shared" si="1"/>
        <v>3879</v>
      </c>
    </row>
    <row r="45" spans="1:38" ht="15.75" customHeight="1" x14ac:dyDescent="0.2">
      <c r="A45" s="109">
        <v>39</v>
      </c>
      <c r="B45" s="110" t="s">
        <v>119</v>
      </c>
      <c r="C45" s="40">
        <v>2605</v>
      </c>
      <c r="D45" s="40"/>
      <c r="E45" s="40"/>
      <c r="F45" s="40"/>
      <c r="G45" s="40"/>
      <c r="H45" s="40"/>
      <c r="I45" s="40"/>
      <c r="J45" s="40"/>
      <c r="K45" s="40"/>
      <c r="L45" s="40"/>
      <c r="M45" s="40">
        <v>6</v>
      </c>
      <c r="N45" s="40"/>
      <c r="O45" s="40"/>
      <c r="P45" s="40"/>
      <c r="Q45" s="40"/>
      <c r="R45" s="40">
        <v>4</v>
      </c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>
        <v>12</v>
      </c>
      <c r="AK45" s="40">
        <v>14</v>
      </c>
      <c r="AL45" s="2">
        <f t="shared" si="1"/>
        <v>2641</v>
      </c>
    </row>
    <row r="46" spans="1:38" ht="15.75" customHeight="1" x14ac:dyDescent="0.2">
      <c r="A46" s="111">
        <v>40</v>
      </c>
      <c r="B46" s="112" t="s">
        <v>120</v>
      </c>
      <c r="C46" s="41">
        <v>21699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>
        <v>1</v>
      </c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>
        <v>52</v>
      </c>
      <c r="AK46" s="41">
        <v>82</v>
      </c>
      <c r="AL46" s="3">
        <f t="shared" si="1"/>
        <v>21834</v>
      </c>
    </row>
    <row r="47" spans="1:38" ht="15.75" customHeight="1" x14ac:dyDescent="0.2">
      <c r="A47" s="113">
        <v>41</v>
      </c>
      <c r="B47" s="114" t="s">
        <v>121</v>
      </c>
      <c r="C47" s="42">
        <v>1291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>
        <v>1</v>
      </c>
      <c r="AK47" s="42">
        <v>3</v>
      </c>
      <c r="AL47" s="1">
        <f t="shared" si="1"/>
        <v>1295</v>
      </c>
    </row>
    <row r="48" spans="1:38" ht="15.75" customHeight="1" x14ac:dyDescent="0.2">
      <c r="A48" s="109">
        <v>42</v>
      </c>
      <c r="B48" s="110" t="s">
        <v>122</v>
      </c>
      <c r="C48" s="40">
        <v>2705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>
        <v>4</v>
      </c>
      <c r="AK48" s="40">
        <v>18</v>
      </c>
      <c r="AL48" s="2">
        <f t="shared" si="1"/>
        <v>2727</v>
      </c>
    </row>
    <row r="49" spans="1:38" ht="15.75" customHeight="1" x14ac:dyDescent="0.2">
      <c r="A49" s="109">
        <v>43</v>
      </c>
      <c r="B49" s="110" t="s">
        <v>123</v>
      </c>
      <c r="C49" s="40">
        <v>3998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>
        <v>10</v>
      </c>
      <c r="AK49" s="40">
        <v>9</v>
      </c>
      <c r="AL49" s="2">
        <f t="shared" si="1"/>
        <v>4017</v>
      </c>
    </row>
    <row r="50" spans="1:38" ht="15.75" customHeight="1" x14ac:dyDescent="0.2">
      <c r="A50" s="109">
        <v>44</v>
      </c>
      <c r="B50" s="110" t="s">
        <v>124</v>
      </c>
      <c r="C50" s="40">
        <v>7398</v>
      </c>
      <c r="D50" s="40"/>
      <c r="E50" s="40"/>
      <c r="F50" s="40"/>
      <c r="G50" s="40">
        <v>5</v>
      </c>
      <c r="H50" s="40">
        <v>2</v>
      </c>
      <c r="I50" s="40">
        <v>3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>
        <v>1</v>
      </c>
      <c r="AC50" s="40"/>
      <c r="AD50" s="40"/>
      <c r="AE50" s="40"/>
      <c r="AF50" s="40"/>
      <c r="AG50" s="40">
        <v>5</v>
      </c>
      <c r="AH50" s="40"/>
      <c r="AI50" s="40"/>
      <c r="AJ50" s="40">
        <v>29</v>
      </c>
      <c r="AK50" s="40">
        <v>15</v>
      </c>
      <c r="AL50" s="2">
        <f t="shared" si="1"/>
        <v>7458</v>
      </c>
    </row>
    <row r="51" spans="1:38" ht="15.75" customHeight="1" x14ac:dyDescent="0.2">
      <c r="A51" s="111">
        <v>45</v>
      </c>
      <c r="B51" s="112" t="s">
        <v>125</v>
      </c>
      <c r="C51" s="41">
        <v>9433</v>
      </c>
      <c r="D51" s="41"/>
      <c r="E51" s="41"/>
      <c r="F51" s="41"/>
      <c r="G51" s="41"/>
      <c r="H51" s="41">
        <v>2</v>
      </c>
      <c r="I51" s="41">
        <v>4</v>
      </c>
      <c r="J51" s="41"/>
      <c r="K51" s="41"/>
      <c r="L51" s="41"/>
      <c r="M51" s="41"/>
      <c r="N51" s="41">
        <v>1</v>
      </c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>
        <v>1</v>
      </c>
      <c r="AC51" s="41"/>
      <c r="AD51" s="41"/>
      <c r="AE51" s="41"/>
      <c r="AF51" s="41"/>
      <c r="AG51" s="41">
        <v>1</v>
      </c>
      <c r="AH51" s="41"/>
      <c r="AI51" s="41"/>
      <c r="AJ51" s="41">
        <v>23</v>
      </c>
      <c r="AK51" s="41">
        <v>8</v>
      </c>
      <c r="AL51" s="3">
        <f t="shared" si="1"/>
        <v>9473</v>
      </c>
    </row>
    <row r="52" spans="1:38" ht="15.75" customHeight="1" x14ac:dyDescent="0.2">
      <c r="A52" s="113">
        <v>46</v>
      </c>
      <c r="B52" s="114" t="s">
        <v>126</v>
      </c>
      <c r="C52" s="42">
        <v>1165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>
        <v>10</v>
      </c>
      <c r="AK52" s="42">
        <v>10</v>
      </c>
      <c r="AL52" s="1">
        <f t="shared" si="1"/>
        <v>1185</v>
      </c>
    </row>
    <row r="53" spans="1:38" ht="15.75" customHeight="1" x14ac:dyDescent="0.2">
      <c r="A53" s="109">
        <v>47</v>
      </c>
      <c r="B53" s="110" t="s">
        <v>127</v>
      </c>
      <c r="C53" s="40">
        <v>3450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>
        <v>1</v>
      </c>
      <c r="T53" s="40"/>
      <c r="U53" s="40"/>
      <c r="V53" s="40"/>
      <c r="W53" s="40"/>
      <c r="X53" s="40"/>
      <c r="Y53" s="40"/>
      <c r="Z53" s="40"/>
      <c r="AA53" s="40">
        <v>48</v>
      </c>
      <c r="AB53" s="40"/>
      <c r="AC53" s="40"/>
      <c r="AD53" s="40"/>
      <c r="AE53" s="40"/>
      <c r="AF53" s="40"/>
      <c r="AG53" s="40"/>
      <c r="AH53" s="40"/>
      <c r="AI53" s="40"/>
      <c r="AJ53" s="40">
        <v>2</v>
      </c>
      <c r="AK53" s="40">
        <v>4</v>
      </c>
      <c r="AL53" s="2">
        <f t="shared" si="1"/>
        <v>3505</v>
      </c>
    </row>
    <row r="54" spans="1:38" ht="15.75" customHeight="1" x14ac:dyDescent="0.2">
      <c r="A54" s="109">
        <v>48</v>
      </c>
      <c r="B54" s="110" t="s">
        <v>238</v>
      </c>
      <c r="C54" s="40">
        <v>5715</v>
      </c>
      <c r="D54" s="40"/>
      <c r="E54" s="40"/>
      <c r="F54" s="40"/>
      <c r="G54" s="40"/>
      <c r="H54" s="40"/>
      <c r="I54" s="40">
        <v>2</v>
      </c>
      <c r="J54" s="40"/>
      <c r="K54" s="40"/>
      <c r="L54" s="40"/>
      <c r="M54" s="40"/>
      <c r="N54" s="40">
        <v>2</v>
      </c>
      <c r="O54" s="40"/>
      <c r="P54" s="40"/>
      <c r="Q54" s="40"/>
      <c r="R54" s="40">
        <v>6</v>
      </c>
      <c r="S54" s="40">
        <v>1</v>
      </c>
      <c r="T54" s="40"/>
      <c r="U54" s="40"/>
      <c r="V54" s="40"/>
      <c r="W54" s="40"/>
      <c r="X54" s="40"/>
      <c r="Y54" s="40"/>
      <c r="Z54" s="40"/>
      <c r="AA54" s="40">
        <v>19</v>
      </c>
      <c r="AB54" s="40"/>
      <c r="AC54" s="40"/>
      <c r="AD54" s="40"/>
      <c r="AE54" s="40"/>
      <c r="AF54" s="40"/>
      <c r="AG54" s="40"/>
      <c r="AH54" s="40"/>
      <c r="AI54" s="40"/>
      <c r="AJ54" s="40">
        <v>20</v>
      </c>
      <c r="AK54" s="40">
        <v>40</v>
      </c>
      <c r="AL54" s="2">
        <f t="shared" si="1"/>
        <v>5805</v>
      </c>
    </row>
    <row r="55" spans="1:38" ht="15.75" customHeight="1" x14ac:dyDescent="0.2">
      <c r="A55" s="109">
        <v>49</v>
      </c>
      <c r="B55" s="110" t="s">
        <v>129</v>
      </c>
      <c r="C55" s="40">
        <v>12453</v>
      </c>
      <c r="D55" s="40"/>
      <c r="E55" s="40"/>
      <c r="F55" s="40"/>
      <c r="G55" s="40"/>
      <c r="H55" s="40"/>
      <c r="I55" s="40"/>
      <c r="J55" s="40"/>
      <c r="K55" s="40">
        <v>242</v>
      </c>
      <c r="L55" s="40"/>
      <c r="M55" s="40">
        <v>1</v>
      </c>
      <c r="N55" s="40"/>
      <c r="O55" s="40"/>
      <c r="P55" s="40"/>
      <c r="Q55" s="40"/>
      <c r="R55" s="40"/>
      <c r="S55" s="40"/>
      <c r="T55" s="40"/>
      <c r="U55" s="40"/>
      <c r="V55" s="40">
        <v>4</v>
      </c>
      <c r="W55" s="40">
        <v>90</v>
      </c>
      <c r="X55" s="40">
        <v>31</v>
      </c>
      <c r="Y55" s="40"/>
      <c r="Z55" s="40"/>
      <c r="AA55" s="40"/>
      <c r="AB55" s="40"/>
      <c r="AC55" s="40">
        <v>1</v>
      </c>
      <c r="AD55" s="40"/>
      <c r="AE55" s="40"/>
      <c r="AF55" s="40"/>
      <c r="AG55" s="40"/>
      <c r="AH55" s="40"/>
      <c r="AI55" s="40">
        <v>1</v>
      </c>
      <c r="AJ55" s="40">
        <v>68</v>
      </c>
      <c r="AK55" s="40">
        <v>64</v>
      </c>
      <c r="AL55" s="2">
        <f t="shared" si="1"/>
        <v>12955</v>
      </c>
    </row>
    <row r="56" spans="1:38" ht="15.75" customHeight="1" x14ac:dyDescent="0.2">
      <c r="A56" s="111">
        <v>50</v>
      </c>
      <c r="B56" s="112" t="s">
        <v>130</v>
      </c>
      <c r="C56" s="41">
        <v>7236</v>
      </c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>
        <v>49</v>
      </c>
      <c r="W56" s="41">
        <v>45</v>
      </c>
      <c r="X56" s="41">
        <v>20</v>
      </c>
      <c r="Y56" s="41"/>
      <c r="Z56" s="41"/>
      <c r="AA56" s="41"/>
      <c r="AB56" s="41"/>
      <c r="AC56" s="41">
        <v>1</v>
      </c>
      <c r="AD56" s="41"/>
      <c r="AE56" s="41"/>
      <c r="AF56" s="41"/>
      <c r="AG56" s="41"/>
      <c r="AH56" s="41"/>
      <c r="AI56" s="41"/>
      <c r="AJ56" s="41">
        <v>25</v>
      </c>
      <c r="AK56" s="41">
        <v>12</v>
      </c>
      <c r="AL56" s="3">
        <f t="shared" si="1"/>
        <v>7388</v>
      </c>
    </row>
    <row r="57" spans="1:38" ht="15.75" customHeight="1" x14ac:dyDescent="0.2">
      <c r="A57" s="113">
        <v>51</v>
      </c>
      <c r="B57" s="114" t="s">
        <v>131</v>
      </c>
      <c r="C57" s="42">
        <v>8145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>
        <v>11</v>
      </c>
      <c r="AK57" s="42">
        <v>22</v>
      </c>
      <c r="AL57" s="1">
        <f t="shared" si="1"/>
        <v>8178</v>
      </c>
    </row>
    <row r="58" spans="1:38" ht="15.75" customHeight="1" x14ac:dyDescent="0.2">
      <c r="A58" s="109">
        <v>52</v>
      </c>
      <c r="B58" s="110" t="s">
        <v>132</v>
      </c>
      <c r="C58" s="40">
        <v>37603</v>
      </c>
      <c r="D58" s="40"/>
      <c r="E58" s="40"/>
      <c r="F58" s="40"/>
      <c r="G58" s="40">
        <v>2</v>
      </c>
      <c r="H58" s="40">
        <v>2</v>
      </c>
      <c r="I58" s="40">
        <v>8</v>
      </c>
      <c r="J58" s="40"/>
      <c r="K58" s="40"/>
      <c r="L58" s="40"/>
      <c r="M58" s="40">
        <v>1</v>
      </c>
      <c r="N58" s="40">
        <v>3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>
        <v>118</v>
      </c>
      <c r="AK58" s="40">
        <v>311</v>
      </c>
      <c r="AL58" s="2">
        <f t="shared" si="1"/>
        <v>38048</v>
      </c>
    </row>
    <row r="59" spans="1:38" ht="15.75" customHeight="1" x14ac:dyDescent="0.2">
      <c r="A59" s="109">
        <v>53</v>
      </c>
      <c r="B59" s="110" t="s">
        <v>133</v>
      </c>
      <c r="C59" s="40">
        <v>19019</v>
      </c>
      <c r="D59" s="40"/>
      <c r="E59" s="40">
        <v>1</v>
      </c>
      <c r="F59" s="40"/>
      <c r="G59" s="40"/>
      <c r="H59" s="40">
        <v>1</v>
      </c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>
        <v>1</v>
      </c>
      <c r="AC59" s="40"/>
      <c r="AD59" s="40"/>
      <c r="AE59" s="40"/>
      <c r="AF59" s="40"/>
      <c r="AG59" s="40"/>
      <c r="AH59" s="40"/>
      <c r="AI59" s="40"/>
      <c r="AJ59" s="40">
        <v>74</v>
      </c>
      <c r="AK59" s="40">
        <v>210</v>
      </c>
      <c r="AL59" s="2">
        <f t="shared" si="1"/>
        <v>19306</v>
      </c>
    </row>
    <row r="60" spans="1:38" ht="15.75" customHeight="1" x14ac:dyDescent="0.2">
      <c r="A60" s="109">
        <v>54</v>
      </c>
      <c r="B60" s="110" t="s">
        <v>134</v>
      </c>
      <c r="C60" s="40">
        <v>403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>
        <v>42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>
        <v>5</v>
      </c>
      <c r="AK60" s="40">
        <v>8</v>
      </c>
      <c r="AL60" s="2">
        <f t="shared" si="1"/>
        <v>458</v>
      </c>
    </row>
    <row r="61" spans="1:38" ht="15.75" customHeight="1" x14ac:dyDescent="0.2">
      <c r="A61" s="111">
        <v>55</v>
      </c>
      <c r="B61" s="112" t="s">
        <v>135</v>
      </c>
      <c r="C61" s="41">
        <v>16352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>
        <v>62</v>
      </c>
      <c r="T61" s="41"/>
      <c r="U61" s="41"/>
      <c r="V61" s="41">
        <v>2</v>
      </c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>
        <v>55</v>
      </c>
      <c r="AK61" s="41">
        <v>104</v>
      </c>
      <c r="AL61" s="3">
        <f t="shared" si="1"/>
        <v>16575</v>
      </c>
    </row>
    <row r="62" spans="1:38" ht="15.75" customHeight="1" x14ac:dyDescent="0.2">
      <c r="A62" s="113">
        <v>56</v>
      </c>
      <c r="B62" s="114" t="s">
        <v>136</v>
      </c>
      <c r="C62" s="42">
        <v>1916</v>
      </c>
      <c r="D62" s="42"/>
      <c r="E62" s="42"/>
      <c r="F62" s="42">
        <v>900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>
        <v>134</v>
      </c>
      <c r="V62" s="42"/>
      <c r="W62" s="42">
        <v>1</v>
      </c>
      <c r="X62" s="42"/>
      <c r="Y62" s="42"/>
      <c r="Z62" s="42">
        <v>26</v>
      </c>
      <c r="AA62" s="42"/>
      <c r="AB62" s="42"/>
      <c r="AC62" s="42"/>
      <c r="AD62" s="42"/>
      <c r="AE62" s="42"/>
      <c r="AF62" s="42"/>
      <c r="AG62" s="42"/>
      <c r="AH62" s="42"/>
      <c r="AI62" s="42"/>
      <c r="AJ62" s="42">
        <v>10</v>
      </c>
      <c r="AK62" s="42">
        <v>8</v>
      </c>
      <c r="AL62" s="1">
        <f t="shared" si="1"/>
        <v>2995</v>
      </c>
    </row>
    <row r="63" spans="1:38" ht="15.75" customHeight="1" x14ac:dyDescent="0.2">
      <c r="A63" s="109">
        <v>57</v>
      </c>
      <c r="B63" s="110" t="s">
        <v>137</v>
      </c>
      <c r="C63" s="40">
        <v>9253</v>
      </c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>
        <v>23</v>
      </c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>
        <v>27</v>
      </c>
      <c r="AK63" s="40">
        <v>17</v>
      </c>
      <c r="AL63" s="2">
        <f t="shared" si="1"/>
        <v>9320</v>
      </c>
    </row>
    <row r="64" spans="1:38" ht="15.75" customHeight="1" x14ac:dyDescent="0.2">
      <c r="A64" s="109">
        <v>58</v>
      </c>
      <c r="B64" s="110" t="s">
        <v>138</v>
      </c>
      <c r="C64" s="40">
        <v>7971</v>
      </c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>
        <v>26</v>
      </c>
      <c r="AK64" s="40">
        <v>20</v>
      </c>
      <c r="AL64" s="2">
        <f t="shared" si="1"/>
        <v>8017</v>
      </c>
    </row>
    <row r="65" spans="1:38" ht="15.75" customHeight="1" x14ac:dyDescent="0.2">
      <c r="A65" s="109">
        <v>59</v>
      </c>
      <c r="B65" s="110" t="s">
        <v>139</v>
      </c>
      <c r="C65" s="40">
        <v>4937</v>
      </c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>
        <v>21</v>
      </c>
      <c r="AK65" s="40">
        <v>37</v>
      </c>
      <c r="AL65" s="2">
        <f t="shared" si="1"/>
        <v>4995</v>
      </c>
    </row>
    <row r="66" spans="1:38" ht="15.75" customHeight="1" x14ac:dyDescent="0.2">
      <c r="A66" s="111">
        <v>60</v>
      </c>
      <c r="B66" s="112" t="s">
        <v>140</v>
      </c>
      <c r="C66" s="41">
        <v>5795</v>
      </c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>
        <v>2</v>
      </c>
      <c r="AA66" s="41"/>
      <c r="AB66" s="41"/>
      <c r="AC66" s="41"/>
      <c r="AD66" s="41"/>
      <c r="AE66" s="41"/>
      <c r="AF66" s="41"/>
      <c r="AG66" s="41"/>
      <c r="AH66" s="41"/>
      <c r="AI66" s="41"/>
      <c r="AJ66" s="41">
        <v>13</v>
      </c>
      <c r="AK66" s="41">
        <v>31</v>
      </c>
      <c r="AL66" s="3">
        <f t="shared" si="1"/>
        <v>5841</v>
      </c>
    </row>
    <row r="67" spans="1:38" ht="15.75" customHeight="1" x14ac:dyDescent="0.2">
      <c r="A67" s="113">
        <v>61</v>
      </c>
      <c r="B67" s="114" t="s">
        <v>141</v>
      </c>
      <c r="C67" s="42">
        <v>3654</v>
      </c>
      <c r="D67" s="42"/>
      <c r="E67" s="42">
        <v>3</v>
      </c>
      <c r="F67" s="42"/>
      <c r="G67" s="42"/>
      <c r="H67" s="42"/>
      <c r="I67" s="42"/>
      <c r="J67" s="42"/>
      <c r="K67" s="42"/>
      <c r="L67" s="42"/>
      <c r="M67" s="42">
        <v>14</v>
      </c>
      <c r="N67" s="42"/>
      <c r="O67" s="42">
        <v>1</v>
      </c>
      <c r="P67" s="42"/>
      <c r="Q67" s="42"/>
      <c r="R67" s="42">
        <v>6</v>
      </c>
      <c r="S67" s="42">
        <v>38</v>
      </c>
      <c r="T67" s="42"/>
      <c r="U67" s="42"/>
      <c r="V67" s="42"/>
      <c r="W67" s="42"/>
      <c r="X67" s="42"/>
      <c r="Y67" s="42">
        <v>2</v>
      </c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>
        <v>12</v>
      </c>
      <c r="AK67" s="42">
        <v>29</v>
      </c>
      <c r="AL67" s="1">
        <f t="shared" si="1"/>
        <v>3759</v>
      </c>
    </row>
    <row r="68" spans="1:38" ht="15.75" customHeight="1" x14ac:dyDescent="0.2">
      <c r="A68" s="109">
        <v>62</v>
      </c>
      <c r="B68" s="110" t="s">
        <v>142</v>
      </c>
      <c r="C68" s="40">
        <v>1892</v>
      </c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>
        <v>5</v>
      </c>
      <c r="AK68" s="40">
        <v>11</v>
      </c>
      <c r="AL68" s="2">
        <f t="shared" si="1"/>
        <v>1908</v>
      </c>
    </row>
    <row r="69" spans="1:38" ht="15.75" customHeight="1" x14ac:dyDescent="0.2">
      <c r="A69" s="109">
        <v>63</v>
      </c>
      <c r="B69" s="110" t="s">
        <v>143</v>
      </c>
      <c r="C69" s="40">
        <v>2090</v>
      </c>
      <c r="D69" s="40"/>
      <c r="E69" s="40"/>
      <c r="F69" s="40"/>
      <c r="G69" s="40"/>
      <c r="H69" s="40"/>
      <c r="I69" s="40"/>
      <c r="J69" s="40"/>
      <c r="K69" s="40"/>
      <c r="L69" s="40"/>
      <c r="M69" s="40">
        <v>3</v>
      </c>
      <c r="N69" s="40"/>
      <c r="O69" s="40"/>
      <c r="P69" s="40"/>
      <c r="Q69" s="40"/>
      <c r="R69" s="40">
        <v>1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>
        <v>4</v>
      </c>
      <c r="AK69" s="40">
        <v>13</v>
      </c>
      <c r="AL69" s="2">
        <f t="shared" si="1"/>
        <v>2111</v>
      </c>
    </row>
    <row r="70" spans="1:38" ht="15.75" customHeight="1" x14ac:dyDescent="0.2">
      <c r="A70" s="109">
        <v>64</v>
      </c>
      <c r="B70" s="110" t="s">
        <v>144</v>
      </c>
      <c r="C70" s="40">
        <v>2019</v>
      </c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>
        <v>1</v>
      </c>
      <c r="AA70" s="40"/>
      <c r="AB70" s="40"/>
      <c r="AC70" s="40"/>
      <c r="AD70" s="40"/>
      <c r="AE70" s="40"/>
      <c r="AF70" s="40"/>
      <c r="AG70" s="40"/>
      <c r="AH70" s="40"/>
      <c r="AI70" s="40"/>
      <c r="AJ70" s="40">
        <v>5</v>
      </c>
      <c r="AK70" s="40">
        <v>5</v>
      </c>
      <c r="AL70" s="2">
        <f t="shared" si="1"/>
        <v>2030</v>
      </c>
    </row>
    <row r="71" spans="1:38" ht="15.75" customHeight="1" x14ac:dyDescent="0.2">
      <c r="A71" s="111">
        <v>65</v>
      </c>
      <c r="B71" s="112" t="s">
        <v>160</v>
      </c>
      <c r="C71" s="41">
        <v>7928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>
        <v>9</v>
      </c>
      <c r="AK71" s="41">
        <v>13</v>
      </c>
      <c r="AL71" s="3">
        <f t="shared" ref="AL71:AL102" si="2">SUM(C71:AK71)</f>
        <v>7950</v>
      </c>
    </row>
    <row r="72" spans="1:38" ht="15.75" customHeight="1" x14ac:dyDescent="0.2">
      <c r="A72" s="113">
        <v>66</v>
      </c>
      <c r="B72" s="114" t="s">
        <v>161</v>
      </c>
      <c r="C72" s="42">
        <v>1822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>
        <v>14</v>
      </c>
      <c r="AK72" s="42">
        <v>25</v>
      </c>
      <c r="AL72" s="1">
        <f t="shared" si="2"/>
        <v>1861</v>
      </c>
    </row>
    <row r="73" spans="1:38" ht="15.75" customHeight="1" x14ac:dyDescent="0.2">
      <c r="A73" s="109">
        <v>67</v>
      </c>
      <c r="B73" s="110" t="s">
        <v>147</v>
      </c>
      <c r="C73" s="40">
        <v>5366</v>
      </c>
      <c r="D73" s="40"/>
      <c r="E73" s="40">
        <v>7</v>
      </c>
      <c r="F73" s="40"/>
      <c r="G73" s="40"/>
      <c r="H73" s="40"/>
      <c r="I73" s="40"/>
      <c r="J73" s="40"/>
      <c r="K73" s="40"/>
      <c r="L73" s="40"/>
      <c r="M73" s="40">
        <v>9</v>
      </c>
      <c r="N73" s="40"/>
      <c r="O73" s="40"/>
      <c r="P73" s="40"/>
      <c r="Q73" s="40">
        <v>11</v>
      </c>
      <c r="R73" s="40">
        <v>22</v>
      </c>
      <c r="S73" s="40"/>
      <c r="T73" s="40"/>
      <c r="U73" s="40"/>
      <c r="V73" s="40"/>
      <c r="W73" s="40"/>
      <c r="X73" s="40"/>
      <c r="Y73" s="40">
        <v>2</v>
      </c>
      <c r="Z73" s="40"/>
      <c r="AA73" s="40"/>
      <c r="AB73" s="40"/>
      <c r="AC73" s="40"/>
      <c r="AD73" s="40"/>
      <c r="AE73" s="40">
        <v>1</v>
      </c>
      <c r="AF73" s="40"/>
      <c r="AG73" s="40"/>
      <c r="AH73" s="40"/>
      <c r="AI73" s="40"/>
      <c r="AJ73" s="40">
        <v>13</v>
      </c>
      <c r="AK73" s="40">
        <v>36</v>
      </c>
      <c r="AL73" s="2">
        <f t="shared" si="2"/>
        <v>5467</v>
      </c>
    </row>
    <row r="74" spans="1:38" ht="15.75" customHeight="1" x14ac:dyDescent="0.2">
      <c r="A74" s="109">
        <v>68</v>
      </c>
      <c r="B74" s="110" t="s">
        <v>162</v>
      </c>
      <c r="C74" s="40">
        <v>1208</v>
      </c>
      <c r="D74" s="40"/>
      <c r="E74" s="40">
        <v>16</v>
      </c>
      <c r="F74" s="40"/>
      <c r="G74" s="40"/>
      <c r="H74" s="40"/>
      <c r="I74" s="40"/>
      <c r="J74" s="40"/>
      <c r="K74" s="40"/>
      <c r="L74" s="40"/>
      <c r="M74" s="40">
        <v>17</v>
      </c>
      <c r="N74" s="40"/>
      <c r="O74" s="40">
        <v>8</v>
      </c>
      <c r="P74" s="40"/>
      <c r="Q74" s="40">
        <v>180</v>
      </c>
      <c r="R74" s="40">
        <v>254</v>
      </c>
      <c r="S74" s="40"/>
      <c r="T74" s="40"/>
      <c r="U74" s="40"/>
      <c r="V74" s="40"/>
      <c r="W74" s="40"/>
      <c r="X74" s="40"/>
      <c r="Y74" s="40">
        <v>22</v>
      </c>
      <c r="Z74" s="40"/>
      <c r="AA74" s="40"/>
      <c r="AB74" s="40"/>
      <c r="AC74" s="40"/>
      <c r="AD74" s="40">
        <v>10</v>
      </c>
      <c r="AE74" s="40">
        <v>10</v>
      </c>
      <c r="AF74" s="40"/>
      <c r="AG74" s="40"/>
      <c r="AH74" s="40">
        <v>1</v>
      </c>
      <c r="AI74" s="40"/>
      <c r="AJ74" s="40">
        <v>5</v>
      </c>
      <c r="AK74" s="40">
        <v>13</v>
      </c>
      <c r="AL74" s="2">
        <f t="shared" si="2"/>
        <v>1744</v>
      </c>
    </row>
    <row r="75" spans="1:38" ht="15.75" customHeight="1" thickBot="1" x14ac:dyDescent="0.25">
      <c r="A75" s="115">
        <v>69</v>
      </c>
      <c r="B75" s="116" t="s">
        <v>149</v>
      </c>
      <c r="C75" s="108">
        <v>4749</v>
      </c>
      <c r="D75" s="108"/>
      <c r="E75" s="108">
        <v>5</v>
      </c>
      <c r="F75" s="108"/>
      <c r="G75" s="108"/>
      <c r="H75" s="108"/>
      <c r="I75" s="108"/>
      <c r="J75" s="108"/>
      <c r="K75" s="108"/>
      <c r="L75" s="108"/>
      <c r="M75" s="108">
        <v>18</v>
      </c>
      <c r="N75" s="108"/>
      <c r="O75" s="108">
        <v>5</v>
      </c>
      <c r="P75" s="108"/>
      <c r="Q75" s="108">
        <v>3</v>
      </c>
      <c r="R75" s="108">
        <v>3</v>
      </c>
      <c r="S75" s="108"/>
      <c r="T75" s="108"/>
      <c r="U75" s="108"/>
      <c r="V75" s="108"/>
      <c r="W75" s="108"/>
      <c r="X75" s="108"/>
      <c r="Y75" s="108">
        <v>6</v>
      </c>
      <c r="Z75" s="108"/>
      <c r="AA75" s="108"/>
      <c r="AB75" s="108"/>
      <c r="AC75" s="108"/>
      <c r="AD75" s="108">
        <v>2</v>
      </c>
      <c r="AE75" s="108"/>
      <c r="AF75" s="108"/>
      <c r="AG75" s="108"/>
      <c r="AH75" s="108"/>
      <c r="AI75" s="108"/>
      <c r="AJ75" s="108">
        <v>9</v>
      </c>
      <c r="AK75" s="108">
        <v>29</v>
      </c>
      <c r="AL75" s="38">
        <f t="shared" si="2"/>
        <v>4829</v>
      </c>
    </row>
    <row r="76" spans="1:38" ht="15.75" thickBot="1" x14ac:dyDescent="0.25">
      <c r="A76" s="154" t="s">
        <v>2</v>
      </c>
      <c r="B76" s="155"/>
      <c r="C76" s="39">
        <f t="shared" ref="C76:AK76" si="3">SUM(C7:C75)</f>
        <v>657268</v>
      </c>
      <c r="D76" s="39">
        <f t="shared" si="3"/>
        <v>3022</v>
      </c>
      <c r="E76" s="39">
        <f t="shared" si="3"/>
        <v>569</v>
      </c>
      <c r="F76" s="39">
        <f t="shared" si="3"/>
        <v>973</v>
      </c>
      <c r="G76" s="39">
        <f t="shared" si="3"/>
        <v>443</v>
      </c>
      <c r="H76" s="39">
        <f t="shared" si="3"/>
        <v>957</v>
      </c>
      <c r="I76" s="39">
        <f t="shared" si="3"/>
        <v>939</v>
      </c>
      <c r="J76" s="39">
        <f t="shared" si="3"/>
        <v>917</v>
      </c>
      <c r="K76" s="39">
        <f t="shared" si="3"/>
        <v>244</v>
      </c>
      <c r="L76" s="39">
        <f t="shared" si="3"/>
        <v>685</v>
      </c>
      <c r="M76" s="39">
        <f t="shared" si="3"/>
        <v>390</v>
      </c>
      <c r="N76" s="39">
        <f t="shared" si="3"/>
        <v>217</v>
      </c>
      <c r="O76" s="39">
        <f t="shared" si="3"/>
        <v>707</v>
      </c>
      <c r="P76" s="39">
        <f t="shared" si="3"/>
        <v>464</v>
      </c>
      <c r="Q76" s="39">
        <f t="shared" si="3"/>
        <v>401</v>
      </c>
      <c r="R76" s="39">
        <f t="shared" si="3"/>
        <v>488</v>
      </c>
      <c r="S76" s="39">
        <f t="shared" si="3"/>
        <v>396</v>
      </c>
      <c r="T76" s="39">
        <f t="shared" si="3"/>
        <v>494</v>
      </c>
      <c r="U76" s="39">
        <f t="shared" si="3"/>
        <v>184</v>
      </c>
      <c r="V76" s="39">
        <f t="shared" si="3"/>
        <v>896</v>
      </c>
      <c r="W76" s="39">
        <f t="shared" si="3"/>
        <v>968</v>
      </c>
      <c r="X76" s="39">
        <f t="shared" si="3"/>
        <v>595</v>
      </c>
      <c r="Y76" s="39">
        <f t="shared" si="3"/>
        <v>668</v>
      </c>
      <c r="Z76" s="39">
        <f t="shared" si="3"/>
        <v>475</v>
      </c>
      <c r="AA76" s="39">
        <f t="shared" si="3"/>
        <v>69</v>
      </c>
      <c r="AB76" s="39">
        <f t="shared" si="3"/>
        <v>97</v>
      </c>
      <c r="AC76" s="39">
        <f t="shared" si="3"/>
        <v>65</v>
      </c>
      <c r="AD76" s="39">
        <f t="shared" si="3"/>
        <v>399</v>
      </c>
      <c r="AE76" s="39">
        <f t="shared" si="3"/>
        <v>350</v>
      </c>
      <c r="AF76" s="39">
        <f t="shared" si="3"/>
        <v>103</v>
      </c>
      <c r="AG76" s="39">
        <f t="shared" si="3"/>
        <v>1121</v>
      </c>
      <c r="AH76" s="39">
        <f t="shared" si="3"/>
        <v>90</v>
      </c>
      <c r="AI76" s="39">
        <f t="shared" si="3"/>
        <v>198</v>
      </c>
      <c r="AJ76" s="39">
        <f t="shared" si="3"/>
        <v>1920</v>
      </c>
      <c r="AK76" s="39">
        <f t="shared" si="3"/>
        <v>3227</v>
      </c>
      <c r="AL76" s="107">
        <f>SUM(AL7:AL75)</f>
        <v>680999</v>
      </c>
    </row>
  </sheetData>
  <mergeCells count="2">
    <mergeCell ref="A1:B1"/>
    <mergeCell ref="A76:B76"/>
  </mergeCells>
  <printOptions horizontalCentered="1"/>
  <pageMargins left="0.4" right="0.4" top="0.5" bottom="0.5" header="0.35" footer="0.3"/>
  <pageSetup paperSize="5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20-21 Initial_Type1,1B,2,3,3B,4</vt:lpstr>
      <vt:lpstr>FY20-21 Initial Type 5</vt:lpstr>
      <vt:lpstr>Detail Calculation exclude debt</vt:lpstr>
      <vt:lpstr>Detail Calculation for debt</vt:lpstr>
      <vt:lpstr>2.1.20 SIS</vt:lpstr>
      <vt:lpstr>'20-21 Initial_Type1,1B,2,3,3B,4'!Print_Area</vt:lpstr>
      <vt:lpstr>'Detail Calculation exclude debt'!Print_Area</vt:lpstr>
      <vt:lpstr>'Detail Calculation for debt'!Print_Area</vt:lpstr>
      <vt:lpstr>'2.1.20 SIS'!Print_Titles</vt:lpstr>
      <vt:lpstr>'20-21 Initial_Type1,1B,2,3,3B,4'!Print_Titles</vt:lpstr>
      <vt:lpstr>'Detail Calculation exclude debt'!Print_Titles</vt:lpstr>
      <vt:lpstr>'Detail Calculation for debt'!Print_Titles</vt:lpstr>
    </vt:vector>
  </TitlesOfParts>
  <Company>DOE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ebaker</dc:creator>
  <cp:lastModifiedBy>Melanie Ruiz</cp:lastModifiedBy>
  <cp:lastPrinted>2020-07-01T13:30:51Z</cp:lastPrinted>
  <dcterms:created xsi:type="dcterms:W3CDTF">2002-01-31T14:19:47Z</dcterms:created>
  <dcterms:modified xsi:type="dcterms:W3CDTF">2020-07-01T13:40:43Z</dcterms:modified>
</cp:coreProperties>
</file>