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mf\EFS\EDFIN_AC\Charters\Per Pupil Calculations\FY2020-21\Final\"/>
    </mc:Choice>
  </mc:AlternateContent>
  <workbookProtection workbookPassword="D893" lockStructure="1"/>
  <bookViews>
    <workbookView xWindow="0" yWindow="0" windowWidth="19200" windowHeight="11460" tabRatio="633"/>
  </bookViews>
  <sheets>
    <sheet name="20-21 Final_Type1,1B,2,3,3B,4" sheetId="1" r:id="rId1"/>
    <sheet name="FY20-21 Final Type 5" sheetId="2" r:id="rId2"/>
    <sheet name="Detail Calculation exclude debt" sheetId="3" r:id="rId3"/>
    <sheet name="Detail Calculation for debt" sheetId="4" r:id="rId4"/>
    <sheet name="10.1.20 SIS" sheetId="5" r:id="rId5"/>
  </sheets>
  <definedNames>
    <definedName name="_1_2004_2005_AFR_4_Ad_Valorem_Taxes">#REF!</definedName>
    <definedName name="_2004_2005_AFR_4_Ad_Valorem_Taxes">#REF!</definedName>
    <definedName name="Import_Elem_Secondary_ByLEA">#REF!</definedName>
    <definedName name="Import_K_12_ByLEA">#REF!</definedName>
    <definedName name="Import_MFP_and_Other_Funded_ByLEA">#REF!</definedName>
    <definedName name="Import_Total_Reported_ByLEA">#REF!</definedName>
    <definedName name="_xlnm.Print_Area" localSheetId="0">'20-21 Final_Type1,1B,2,3,3B,4'!$A$1:$N$80</definedName>
    <definedName name="_xlnm.Print_Area" localSheetId="2">'Detail Calculation exclude debt'!$A$1:$Q$78</definedName>
    <definedName name="_xlnm.Print_Area" localSheetId="3">'Detail Calculation for debt'!$A$1:$O$77</definedName>
    <definedName name="_xlnm.Print_Titles" localSheetId="4">'10.1.20 SIS'!$A:$B</definedName>
    <definedName name="_xlnm.Print_Titles" localSheetId="0">'20-21 Final_Type1,1B,2,3,3B,4'!$A:$B</definedName>
    <definedName name="_xlnm.Print_Titles" localSheetId="2">'Detail Calculation exclude debt'!$B:$B,'Detail Calculation exclude debt'!$1:$1</definedName>
    <definedName name="_xlnm.Print_Titles" localSheetId="3">'Detail Calculation for debt'!$B:$B,'Detail Calculation for debt'!$1:$1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76" i="5" l="1"/>
  <c r="AI76" i="5"/>
  <c r="AH76" i="5"/>
  <c r="AG76" i="5"/>
  <c r="AF76" i="5"/>
  <c r="AE76" i="5"/>
  <c r="AD76" i="5"/>
  <c r="AC76" i="5"/>
  <c r="AB76" i="5"/>
  <c r="AA76" i="5"/>
  <c r="Z76" i="5"/>
  <c r="Y76" i="5"/>
  <c r="X76" i="5"/>
  <c r="W76" i="5"/>
  <c r="V76" i="5"/>
  <c r="U76" i="5"/>
  <c r="T76" i="5"/>
  <c r="S76" i="5"/>
  <c r="R76" i="5"/>
  <c r="Q76" i="5"/>
  <c r="P76" i="5"/>
  <c r="O76" i="5"/>
  <c r="N76" i="5"/>
  <c r="M76" i="5"/>
  <c r="L76" i="5"/>
  <c r="K76" i="5"/>
  <c r="J76" i="5"/>
  <c r="I76" i="5"/>
  <c r="H76" i="5"/>
  <c r="G76" i="5"/>
  <c r="F76" i="5"/>
  <c r="E76" i="5"/>
  <c r="D76" i="5"/>
  <c r="C76" i="5"/>
  <c r="AK75" i="5"/>
  <c r="AK74" i="5"/>
  <c r="P74" i="3" s="1"/>
  <c r="N74" i="4" s="1"/>
  <c r="AK73" i="5"/>
  <c r="AK72" i="5"/>
  <c r="AK71" i="5"/>
  <c r="P71" i="3" s="1"/>
  <c r="N71" i="4" s="1"/>
  <c r="AK70" i="5"/>
  <c r="P70" i="3" s="1"/>
  <c r="N70" i="4" s="1"/>
  <c r="AK69" i="5"/>
  <c r="AK68" i="5"/>
  <c r="P68" i="3" s="1"/>
  <c r="N68" i="4" s="1"/>
  <c r="AK67" i="5"/>
  <c r="P67" i="3" s="1"/>
  <c r="N67" i="4" s="1"/>
  <c r="AK66" i="5"/>
  <c r="P66" i="3" s="1"/>
  <c r="N66" i="4" s="1"/>
  <c r="AK65" i="5"/>
  <c r="AK64" i="5"/>
  <c r="P64" i="3" s="1"/>
  <c r="N64" i="4" s="1"/>
  <c r="AK63" i="5"/>
  <c r="AK62" i="5"/>
  <c r="AK61" i="5"/>
  <c r="AK60" i="5"/>
  <c r="P60" i="3" s="1"/>
  <c r="N60" i="4" s="1"/>
  <c r="AK59" i="5"/>
  <c r="AK58" i="5"/>
  <c r="P58" i="3" s="1"/>
  <c r="N58" i="4" s="1"/>
  <c r="AK57" i="5"/>
  <c r="AK56" i="5"/>
  <c r="P56" i="3" s="1"/>
  <c r="N56" i="4" s="1"/>
  <c r="AK55" i="5"/>
  <c r="P55" i="3" s="1"/>
  <c r="N55" i="4" s="1"/>
  <c r="AK54" i="5"/>
  <c r="P54" i="3" s="1"/>
  <c r="N54" i="4" s="1"/>
  <c r="AK53" i="5"/>
  <c r="AK52" i="5"/>
  <c r="P52" i="3" s="1"/>
  <c r="N52" i="4" s="1"/>
  <c r="AK51" i="5"/>
  <c r="P51" i="3" s="1"/>
  <c r="N51" i="4" s="1"/>
  <c r="AK50" i="5"/>
  <c r="P50" i="3" s="1"/>
  <c r="N50" i="4" s="1"/>
  <c r="AK49" i="5"/>
  <c r="AK48" i="5"/>
  <c r="P48" i="3" s="1"/>
  <c r="N48" i="4" s="1"/>
  <c r="AK47" i="5"/>
  <c r="P47" i="3" s="1"/>
  <c r="N47" i="4" s="1"/>
  <c r="AK46" i="5"/>
  <c r="P46" i="3" s="1"/>
  <c r="N46" i="4" s="1"/>
  <c r="AK45" i="5"/>
  <c r="AK44" i="5"/>
  <c r="P44" i="3" s="1"/>
  <c r="N44" i="4" s="1"/>
  <c r="AK43" i="5"/>
  <c r="P43" i="3" s="1"/>
  <c r="N43" i="4" s="1"/>
  <c r="AK42" i="5"/>
  <c r="P42" i="3" s="1"/>
  <c r="N42" i="4" s="1"/>
  <c r="AK41" i="5"/>
  <c r="AK40" i="5"/>
  <c r="P40" i="3" s="1"/>
  <c r="N40" i="4" s="1"/>
  <c r="AK39" i="5"/>
  <c r="AK38" i="5"/>
  <c r="AK37" i="5"/>
  <c r="AK36" i="5"/>
  <c r="P36" i="3" s="1"/>
  <c r="N36" i="4" s="1"/>
  <c r="AK35" i="5"/>
  <c r="P35" i="3" s="1"/>
  <c r="N35" i="4" s="1"/>
  <c r="AK34" i="5"/>
  <c r="P34" i="3" s="1"/>
  <c r="N34" i="4" s="1"/>
  <c r="AK33" i="5"/>
  <c r="AK32" i="5"/>
  <c r="P32" i="3" s="1"/>
  <c r="N32" i="4" s="1"/>
  <c r="AK31" i="5"/>
  <c r="AK30" i="5"/>
  <c r="P30" i="3" s="1"/>
  <c r="N30" i="4" s="1"/>
  <c r="AK29" i="5"/>
  <c r="AK28" i="5"/>
  <c r="P28" i="3" s="1"/>
  <c r="N28" i="4" s="1"/>
  <c r="AK27" i="5"/>
  <c r="P27" i="3" s="1"/>
  <c r="N27" i="4" s="1"/>
  <c r="AK26" i="5"/>
  <c r="AK25" i="5"/>
  <c r="AK24" i="5"/>
  <c r="P24" i="3" s="1"/>
  <c r="N24" i="4" s="1"/>
  <c r="AK23" i="5"/>
  <c r="AK22" i="5"/>
  <c r="P22" i="3" s="1"/>
  <c r="N22" i="4" s="1"/>
  <c r="AK21" i="5"/>
  <c r="AK20" i="5"/>
  <c r="P20" i="3" s="1"/>
  <c r="N20" i="4" s="1"/>
  <c r="AK19" i="5"/>
  <c r="P19" i="3" s="1"/>
  <c r="N19" i="4" s="1"/>
  <c r="AK18" i="5"/>
  <c r="P18" i="3" s="1"/>
  <c r="N18" i="4" s="1"/>
  <c r="AK17" i="5"/>
  <c r="AK16" i="5"/>
  <c r="P16" i="3" s="1"/>
  <c r="N16" i="4" s="1"/>
  <c r="AK15" i="5"/>
  <c r="AK14" i="5"/>
  <c r="P14" i="3" s="1"/>
  <c r="N14" i="4" s="1"/>
  <c r="AK13" i="5"/>
  <c r="AK12" i="5"/>
  <c r="P12" i="3" s="1"/>
  <c r="N12" i="4" s="1"/>
  <c r="AK11" i="5"/>
  <c r="P11" i="3" s="1"/>
  <c r="N11" i="4" s="1"/>
  <c r="AK10" i="5"/>
  <c r="P10" i="3" s="1"/>
  <c r="N10" i="4" s="1"/>
  <c r="AK9" i="5"/>
  <c r="AK8" i="5"/>
  <c r="P8" i="3" s="1"/>
  <c r="N8" i="4" s="1"/>
  <c r="AK7" i="5"/>
  <c r="C77" i="4"/>
  <c r="L75" i="4"/>
  <c r="F75" i="4"/>
  <c r="M75" i="4" s="1"/>
  <c r="L74" i="4"/>
  <c r="F74" i="4"/>
  <c r="L73" i="4"/>
  <c r="F73" i="4"/>
  <c r="L72" i="4"/>
  <c r="F72" i="4"/>
  <c r="F71" i="4"/>
  <c r="F70" i="4"/>
  <c r="L69" i="4"/>
  <c r="F69" i="4"/>
  <c r="L68" i="4"/>
  <c r="F68" i="4"/>
  <c r="F66" i="4"/>
  <c r="L65" i="4"/>
  <c r="F65" i="4"/>
  <c r="M65" i="4" s="1"/>
  <c r="L64" i="4"/>
  <c r="L63" i="4"/>
  <c r="L62" i="4"/>
  <c r="F62" i="4"/>
  <c r="L61" i="4"/>
  <c r="F61" i="4"/>
  <c r="L60" i="4"/>
  <c r="F60" i="4"/>
  <c r="L59" i="4"/>
  <c r="F59" i="4"/>
  <c r="M59" i="4" s="1"/>
  <c r="L58" i="4"/>
  <c r="F58" i="4"/>
  <c r="L57" i="4"/>
  <c r="F57" i="4"/>
  <c r="L56" i="4"/>
  <c r="F56" i="4"/>
  <c r="F55" i="4"/>
  <c r="F54" i="4"/>
  <c r="L53" i="4"/>
  <c r="F53" i="4"/>
  <c r="L52" i="4"/>
  <c r="F52" i="4"/>
  <c r="F50" i="4"/>
  <c r="L49" i="4"/>
  <c r="F49" i="4"/>
  <c r="M49" i="4" s="1"/>
  <c r="L48" i="4"/>
  <c r="F48" i="4"/>
  <c r="L47" i="4"/>
  <c r="L46" i="4"/>
  <c r="F46" i="4"/>
  <c r="L45" i="4"/>
  <c r="F45" i="4"/>
  <c r="L44" i="4"/>
  <c r="F44" i="4"/>
  <c r="L43" i="4"/>
  <c r="F43" i="4"/>
  <c r="M43" i="4" s="1"/>
  <c r="L42" i="4"/>
  <c r="F42" i="4"/>
  <c r="L41" i="4"/>
  <c r="F41" i="4"/>
  <c r="L40" i="4"/>
  <c r="F40" i="4"/>
  <c r="F39" i="4"/>
  <c r="F38" i="4"/>
  <c r="L37" i="4"/>
  <c r="F37" i="4"/>
  <c r="L36" i="4"/>
  <c r="F36" i="4"/>
  <c r="F34" i="4"/>
  <c r="L33" i="4"/>
  <c r="F33" i="4"/>
  <c r="M33" i="4" s="1"/>
  <c r="L32" i="4"/>
  <c r="F32" i="4"/>
  <c r="L31" i="4"/>
  <c r="L30" i="4"/>
  <c r="F30" i="4"/>
  <c r="L29" i="4"/>
  <c r="F29" i="4"/>
  <c r="L28" i="4"/>
  <c r="F28" i="4"/>
  <c r="L27" i="4"/>
  <c r="F27" i="4"/>
  <c r="M27" i="4" s="1"/>
  <c r="L26" i="4"/>
  <c r="F26" i="4"/>
  <c r="L25" i="4"/>
  <c r="F25" i="4"/>
  <c r="L24" i="4"/>
  <c r="F24" i="4"/>
  <c r="F23" i="4"/>
  <c r="F22" i="4"/>
  <c r="L21" i="4"/>
  <c r="F21" i="4"/>
  <c r="L20" i="4"/>
  <c r="F20" i="4"/>
  <c r="F18" i="4"/>
  <c r="L17" i="4"/>
  <c r="F17" i="4"/>
  <c r="M17" i="4" s="1"/>
  <c r="L16" i="4"/>
  <c r="F16" i="4"/>
  <c r="L15" i="4"/>
  <c r="L14" i="4"/>
  <c r="F14" i="4"/>
  <c r="M14" i="4" s="1"/>
  <c r="L13" i="4"/>
  <c r="L12" i="4"/>
  <c r="F12" i="4"/>
  <c r="F11" i="4"/>
  <c r="F10" i="4"/>
  <c r="L9" i="4"/>
  <c r="F9" i="4"/>
  <c r="M9" i="4" s="1"/>
  <c r="L8" i="4"/>
  <c r="F8" i="4"/>
  <c r="J2" i="4"/>
  <c r="K2" i="4" s="1"/>
  <c r="L2" i="4" s="1"/>
  <c r="M2" i="4" s="1"/>
  <c r="N2" i="4" s="1"/>
  <c r="O2" i="4" s="1"/>
  <c r="F2" i="4"/>
  <c r="G2" i="4" s="1"/>
  <c r="H2" i="4" s="1"/>
  <c r="I2" i="4" s="1"/>
  <c r="D2" i="4"/>
  <c r="E2" i="4" s="1"/>
  <c r="F76" i="3"/>
  <c r="P75" i="3"/>
  <c r="N75" i="4" s="1"/>
  <c r="N75" i="3"/>
  <c r="H75" i="3"/>
  <c r="H74" i="3"/>
  <c r="P73" i="3"/>
  <c r="N73" i="4" s="1"/>
  <c r="N73" i="3"/>
  <c r="P72" i="3"/>
  <c r="N72" i="4" s="1"/>
  <c r="N72" i="3"/>
  <c r="H72" i="3"/>
  <c r="N71" i="3"/>
  <c r="H71" i="3"/>
  <c r="H70" i="3"/>
  <c r="P69" i="3"/>
  <c r="N69" i="4" s="1"/>
  <c r="N69" i="3"/>
  <c r="N68" i="3"/>
  <c r="H68" i="3"/>
  <c r="O68" i="3" s="1"/>
  <c r="N67" i="3"/>
  <c r="H67" i="3"/>
  <c r="H66" i="3"/>
  <c r="P65" i="3"/>
  <c r="N65" i="4" s="1"/>
  <c r="N65" i="3"/>
  <c r="N64" i="3"/>
  <c r="H64" i="3"/>
  <c r="P63" i="3"/>
  <c r="N63" i="4" s="1"/>
  <c r="N63" i="3"/>
  <c r="H63" i="3"/>
  <c r="P62" i="3"/>
  <c r="N62" i="4" s="1"/>
  <c r="H62" i="3"/>
  <c r="P61" i="3"/>
  <c r="N61" i="4" s="1"/>
  <c r="N61" i="3"/>
  <c r="H60" i="3"/>
  <c r="P59" i="3"/>
  <c r="N59" i="4" s="1"/>
  <c r="N59" i="3"/>
  <c r="H58" i="3"/>
  <c r="P57" i="3"/>
  <c r="N57" i="4" s="1"/>
  <c r="N57" i="3"/>
  <c r="H56" i="3"/>
  <c r="N55" i="3"/>
  <c r="H54" i="3"/>
  <c r="P53" i="3"/>
  <c r="N53" i="4" s="1"/>
  <c r="N53" i="3"/>
  <c r="H52" i="3"/>
  <c r="N51" i="3"/>
  <c r="H50" i="3"/>
  <c r="P49" i="3"/>
  <c r="N49" i="4" s="1"/>
  <c r="N49" i="3"/>
  <c r="H49" i="3"/>
  <c r="N48" i="3"/>
  <c r="H48" i="3"/>
  <c r="H47" i="3"/>
  <c r="H46" i="3"/>
  <c r="P45" i="3"/>
  <c r="N45" i="4" s="1"/>
  <c r="N45" i="3"/>
  <c r="N44" i="3"/>
  <c r="O44" i="3" s="1"/>
  <c r="H44" i="3"/>
  <c r="N43" i="3"/>
  <c r="H43" i="3"/>
  <c r="G76" i="3"/>
  <c r="P41" i="3"/>
  <c r="N41" i="4" s="1"/>
  <c r="N41" i="3"/>
  <c r="N40" i="3"/>
  <c r="H40" i="3"/>
  <c r="O40" i="3" s="1"/>
  <c r="P39" i="3"/>
  <c r="N39" i="4" s="1"/>
  <c r="N39" i="3"/>
  <c r="H39" i="3"/>
  <c r="P38" i="3"/>
  <c r="N38" i="4" s="1"/>
  <c r="N38" i="3"/>
  <c r="H38" i="3"/>
  <c r="O38" i="3" s="1"/>
  <c r="P37" i="3"/>
  <c r="N37" i="4" s="1"/>
  <c r="N37" i="3"/>
  <c r="N36" i="3"/>
  <c r="H36" i="3"/>
  <c r="O36" i="3" s="1"/>
  <c r="N35" i="3"/>
  <c r="H35" i="3"/>
  <c r="N34" i="3"/>
  <c r="H34" i="3"/>
  <c r="O34" i="3" s="1"/>
  <c r="P33" i="3"/>
  <c r="N33" i="4" s="1"/>
  <c r="N33" i="3"/>
  <c r="N32" i="3"/>
  <c r="H32" i="3"/>
  <c r="O32" i="3" s="1"/>
  <c r="P31" i="3"/>
  <c r="N31" i="4" s="1"/>
  <c r="N31" i="3"/>
  <c r="H31" i="3"/>
  <c r="N30" i="3"/>
  <c r="H30" i="3"/>
  <c r="P29" i="3"/>
  <c r="N29" i="4" s="1"/>
  <c r="N29" i="3"/>
  <c r="N28" i="3"/>
  <c r="H28" i="3"/>
  <c r="N27" i="3"/>
  <c r="H27" i="3"/>
  <c r="P26" i="3"/>
  <c r="N26" i="4" s="1"/>
  <c r="N26" i="3"/>
  <c r="H26" i="3"/>
  <c r="O26" i="3" s="1"/>
  <c r="P25" i="3"/>
  <c r="N25" i="4" s="1"/>
  <c r="N25" i="3"/>
  <c r="N24" i="3"/>
  <c r="H24" i="3"/>
  <c r="O24" i="3" s="1"/>
  <c r="P23" i="3"/>
  <c r="N23" i="4" s="1"/>
  <c r="N23" i="3"/>
  <c r="H23" i="3"/>
  <c r="N22" i="3"/>
  <c r="H22" i="3"/>
  <c r="P21" i="3"/>
  <c r="N21" i="4" s="1"/>
  <c r="N21" i="3"/>
  <c r="N20" i="3"/>
  <c r="H20" i="3"/>
  <c r="N19" i="3"/>
  <c r="H19" i="3"/>
  <c r="N18" i="3"/>
  <c r="H18" i="3"/>
  <c r="P17" i="3"/>
  <c r="N17" i="4" s="1"/>
  <c r="N17" i="3"/>
  <c r="N16" i="3"/>
  <c r="H16" i="3"/>
  <c r="P15" i="3"/>
  <c r="N15" i="4" s="1"/>
  <c r="N15" i="3"/>
  <c r="H15" i="3"/>
  <c r="N14" i="3"/>
  <c r="H14" i="3"/>
  <c r="O14" i="3" s="1"/>
  <c r="P13" i="3"/>
  <c r="N13" i="4" s="1"/>
  <c r="N13" i="3"/>
  <c r="N12" i="3"/>
  <c r="H12" i="3"/>
  <c r="O12" i="3" s="1"/>
  <c r="N11" i="3"/>
  <c r="H11" i="3"/>
  <c r="N10" i="3"/>
  <c r="H10" i="3"/>
  <c r="O10" i="3" s="1"/>
  <c r="P9" i="3"/>
  <c r="N9" i="4" s="1"/>
  <c r="N9" i="3"/>
  <c r="N8" i="3"/>
  <c r="H8" i="3"/>
  <c r="O8" i="3" s="1"/>
  <c r="P7" i="3"/>
  <c r="K76" i="3"/>
  <c r="C76" i="3"/>
  <c r="D2" i="3"/>
  <c r="E2" i="3" s="1"/>
  <c r="H2" i="3" s="1"/>
  <c r="I2" i="3" s="1"/>
  <c r="J2" i="3" s="1"/>
  <c r="K2" i="3" s="1"/>
  <c r="L2" i="3" s="1"/>
  <c r="M2" i="3" s="1"/>
  <c r="N2" i="3" s="1"/>
  <c r="O2" i="3" s="1"/>
  <c r="P2" i="3" s="1"/>
  <c r="Q2" i="3" s="1"/>
  <c r="E10" i="2"/>
  <c r="E9" i="2"/>
  <c r="F3" i="1"/>
  <c r="G3" i="1" s="1"/>
  <c r="H3" i="1" s="1"/>
  <c r="I3" i="1" s="1"/>
  <c r="J3" i="1" s="1"/>
  <c r="K3" i="1" s="1"/>
  <c r="L3" i="1" s="1"/>
  <c r="M3" i="1" s="1"/>
  <c r="N3" i="1" s="1"/>
  <c r="E3" i="1"/>
  <c r="D3" i="1"/>
  <c r="O16" i="3" l="1"/>
  <c r="O18" i="3"/>
  <c r="O20" i="3"/>
  <c r="O22" i="3"/>
  <c r="O64" i="3"/>
  <c r="O28" i="3"/>
  <c r="O30" i="3"/>
  <c r="O43" i="3"/>
  <c r="Q43" i="3" s="1"/>
  <c r="K43" i="1" s="1"/>
  <c r="L43" i="1" s="1"/>
  <c r="O72" i="3"/>
  <c r="O75" i="4"/>
  <c r="M75" i="1" s="1"/>
  <c r="Q30" i="3"/>
  <c r="K30" i="1" s="1"/>
  <c r="L30" i="1" s="1"/>
  <c r="Q18" i="3"/>
  <c r="K18" i="1" s="1"/>
  <c r="L18" i="1" s="1"/>
  <c r="O17" i="4"/>
  <c r="M17" i="1" s="1"/>
  <c r="Q14" i="3"/>
  <c r="K14" i="1" s="1"/>
  <c r="L14" i="1" s="1"/>
  <c r="Q34" i="3"/>
  <c r="K34" i="1" s="1"/>
  <c r="L34" i="1" s="1"/>
  <c r="Q8" i="3"/>
  <c r="K8" i="1" s="1"/>
  <c r="L8" i="1" s="1"/>
  <c r="Q24" i="3"/>
  <c r="K24" i="1" s="1"/>
  <c r="L24" i="1" s="1"/>
  <c r="Q40" i="3"/>
  <c r="K40" i="1" s="1"/>
  <c r="L40" i="1" s="1"/>
  <c r="Q10" i="3"/>
  <c r="K10" i="1" s="1"/>
  <c r="L10" i="1" s="1"/>
  <c r="Q20" i="3"/>
  <c r="K20" i="1" s="1"/>
  <c r="L20" i="1" s="1"/>
  <c r="Q26" i="3"/>
  <c r="K26" i="1" s="1"/>
  <c r="L26" i="1" s="1"/>
  <c r="Q36" i="3"/>
  <c r="K36" i="1" s="1"/>
  <c r="L36" i="1" s="1"/>
  <c r="O43" i="4"/>
  <c r="M43" i="1" s="1"/>
  <c r="O65" i="4"/>
  <c r="M65" i="1" s="1"/>
  <c r="O9" i="4"/>
  <c r="M9" i="1" s="1"/>
  <c r="O49" i="4"/>
  <c r="M49" i="1" s="1"/>
  <c r="Q16" i="3"/>
  <c r="K16" i="1" s="1"/>
  <c r="L16" i="1" s="1"/>
  <c r="Q22" i="3"/>
  <c r="K22" i="1" s="1"/>
  <c r="L22" i="1" s="1"/>
  <c r="Q32" i="3"/>
  <c r="K32" i="1" s="1"/>
  <c r="L32" i="1" s="1"/>
  <c r="Q38" i="3"/>
  <c r="K38" i="1" s="1"/>
  <c r="L38" i="1" s="1"/>
  <c r="Q64" i="3"/>
  <c r="K64" i="1" s="1"/>
  <c r="L64" i="1" s="1"/>
  <c r="Q72" i="3"/>
  <c r="K72" i="1" s="1"/>
  <c r="L72" i="1" s="1"/>
  <c r="O33" i="4"/>
  <c r="M33" i="1" s="1"/>
  <c r="Q68" i="3"/>
  <c r="K68" i="1" s="1"/>
  <c r="L68" i="1" s="1"/>
  <c r="Q12" i="3"/>
  <c r="K12" i="1" s="1"/>
  <c r="L12" i="1" s="1"/>
  <c r="Q28" i="3"/>
  <c r="K28" i="1" s="1"/>
  <c r="L28" i="1" s="1"/>
  <c r="Q44" i="3"/>
  <c r="K44" i="1" s="1"/>
  <c r="L44" i="1" s="1"/>
  <c r="O27" i="4"/>
  <c r="M27" i="1" s="1"/>
  <c r="O59" i="4"/>
  <c r="M59" i="1" s="1"/>
  <c r="O15" i="3"/>
  <c r="Q15" i="3" s="1"/>
  <c r="O27" i="3"/>
  <c r="Q27" i="3" s="1"/>
  <c r="K27" i="1" s="1"/>
  <c r="L27" i="1" s="1"/>
  <c r="O35" i="3"/>
  <c r="Q35" i="3" s="1"/>
  <c r="K35" i="1" s="1"/>
  <c r="L35" i="1" s="1"/>
  <c r="O56" i="3"/>
  <c r="Q56" i="3" s="1"/>
  <c r="K56" i="1" s="1"/>
  <c r="L56" i="1" s="1"/>
  <c r="E76" i="4"/>
  <c r="F7" i="4"/>
  <c r="J76" i="3"/>
  <c r="N7" i="3"/>
  <c r="H42" i="3"/>
  <c r="N46" i="3"/>
  <c r="O46" i="3" s="1"/>
  <c r="Q46" i="3" s="1"/>
  <c r="K46" i="1" s="1"/>
  <c r="L46" i="1" s="1"/>
  <c r="N47" i="3"/>
  <c r="O47" i="3" s="1"/>
  <c r="Q47" i="3" s="1"/>
  <c r="K47" i="1" s="1"/>
  <c r="L47" i="1" s="1"/>
  <c r="N50" i="3"/>
  <c r="O50" i="3" s="1"/>
  <c r="Q50" i="3" s="1"/>
  <c r="K50" i="1" s="1"/>
  <c r="L50" i="1" s="1"/>
  <c r="O63" i="3"/>
  <c r="Q63" i="3" s="1"/>
  <c r="K63" i="1" s="1"/>
  <c r="L63" i="1" s="1"/>
  <c r="O67" i="3"/>
  <c r="Q67" i="3" s="1"/>
  <c r="K67" i="1" s="1"/>
  <c r="L67" i="1" s="1"/>
  <c r="O71" i="3"/>
  <c r="Q71" i="3" s="1"/>
  <c r="K71" i="1" s="1"/>
  <c r="L71" i="1" s="1"/>
  <c r="O75" i="3"/>
  <c r="Q75" i="3" s="1"/>
  <c r="K75" i="1" s="1"/>
  <c r="L75" i="1" s="1"/>
  <c r="N75" i="1" s="1"/>
  <c r="O19" i="3"/>
  <c r="Q19" i="3" s="1"/>
  <c r="K19" i="1" s="1"/>
  <c r="L19" i="1" s="1"/>
  <c r="O23" i="3"/>
  <c r="Q23" i="3" s="1"/>
  <c r="O31" i="3"/>
  <c r="Q31" i="3" s="1"/>
  <c r="K31" i="1" s="1"/>
  <c r="L31" i="1" s="1"/>
  <c r="O39" i="3"/>
  <c r="Q39" i="3" s="1"/>
  <c r="K39" i="1" s="1"/>
  <c r="L39" i="1" s="1"/>
  <c r="E76" i="3"/>
  <c r="H9" i="3"/>
  <c r="O9" i="3" s="1"/>
  <c r="Q9" i="3" s="1"/>
  <c r="K9" i="1" s="1"/>
  <c r="L9" i="1" s="1"/>
  <c r="H13" i="3"/>
  <c r="O13" i="3" s="1"/>
  <c r="Q13" i="3" s="1"/>
  <c r="K13" i="1" s="1"/>
  <c r="L13" i="1" s="1"/>
  <c r="H17" i="3"/>
  <c r="O17" i="3" s="1"/>
  <c r="Q17" i="3" s="1"/>
  <c r="K17" i="1" s="1"/>
  <c r="L17" i="1" s="1"/>
  <c r="H21" i="3"/>
  <c r="O21" i="3" s="1"/>
  <c r="Q21" i="3" s="1"/>
  <c r="K21" i="1" s="1"/>
  <c r="L21" i="1" s="1"/>
  <c r="H25" i="3"/>
  <c r="O25" i="3" s="1"/>
  <c r="Q25" i="3" s="1"/>
  <c r="K25" i="1" s="1"/>
  <c r="L25" i="1" s="1"/>
  <c r="H29" i="3"/>
  <c r="O29" i="3" s="1"/>
  <c r="Q29" i="3" s="1"/>
  <c r="K29" i="1" s="1"/>
  <c r="L29" i="1" s="1"/>
  <c r="H33" i="3"/>
  <c r="O33" i="3" s="1"/>
  <c r="Q33" i="3" s="1"/>
  <c r="K33" i="1" s="1"/>
  <c r="L33" i="1" s="1"/>
  <c r="H37" i="3"/>
  <c r="O37" i="3" s="1"/>
  <c r="Q37" i="3" s="1"/>
  <c r="K37" i="1" s="1"/>
  <c r="L37" i="1" s="1"/>
  <c r="H41" i="3"/>
  <c r="O41" i="3" s="1"/>
  <c r="Q41" i="3" s="1"/>
  <c r="K41" i="1" s="1"/>
  <c r="L41" i="1" s="1"/>
  <c r="N42" i="3"/>
  <c r="H45" i="3"/>
  <c r="O45" i="3" s="1"/>
  <c r="Q45" i="3" s="1"/>
  <c r="K45" i="1" s="1"/>
  <c r="L45" i="1" s="1"/>
  <c r="O49" i="3"/>
  <c r="Q49" i="3" s="1"/>
  <c r="K49" i="1" s="1"/>
  <c r="L49" i="1" s="1"/>
  <c r="O11" i="3"/>
  <c r="Q11" i="3" s="1"/>
  <c r="K11" i="1" s="1"/>
  <c r="L11" i="1" s="1"/>
  <c r="O48" i="3"/>
  <c r="Q48" i="3" s="1"/>
  <c r="K48" i="1" s="1"/>
  <c r="L48" i="1" s="1"/>
  <c r="M8" i="4"/>
  <c r="O8" i="4" s="1"/>
  <c r="M8" i="1" s="1"/>
  <c r="M39" i="4"/>
  <c r="O39" i="4" s="1"/>
  <c r="M39" i="1" s="1"/>
  <c r="H51" i="3"/>
  <c r="O51" i="3" s="1"/>
  <c r="Q51" i="3" s="1"/>
  <c r="K51" i="1" s="1"/>
  <c r="L51" i="1" s="1"/>
  <c r="H53" i="3"/>
  <c r="O53" i="3" s="1"/>
  <c r="Q53" i="3" s="1"/>
  <c r="K53" i="1" s="1"/>
  <c r="L53" i="1" s="1"/>
  <c r="H55" i="3"/>
  <c r="O55" i="3" s="1"/>
  <c r="Q55" i="3" s="1"/>
  <c r="K55" i="1" s="1"/>
  <c r="L55" i="1" s="1"/>
  <c r="H57" i="3"/>
  <c r="O57" i="3" s="1"/>
  <c r="Q57" i="3" s="1"/>
  <c r="K57" i="1" s="1"/>
  <c r="L57" i="1" s="1"/>
  <c r="H59" i="3"/>
  <c r="O59" i="3" s="1"/>
  <c r="Q59" i="3" s="1"/>
  <c r="K59" i="1" s="1"/>
  <c r="L59" i="1" s="1"/>
  <c r="H61" i="3"/>
  <c r="O61" i="3" s="1"/>
  <c r="Q61" i="3" s="1"/>
  <c r="K61" i="1" s="1"/>
  <c r="L61" i="1" s="1"/>
  <c r="L10" i="4"/>
  <c r="M10" i="4" s="1"/>
  <c r="O10" i="4" s="1"/>
  <c r="M10" i="1" s="1"/>
  <c r="M12" i="4"/>
  <c r="O12" i="4" s="1"/>
  <c r="M12" i="1" s="1"/>
  <c r="M34" i="4"/>
  <c r="O34" i="4" s="1"/>
  <c r="M34" i="1" s="1"/>
  <c r="H7" i="3"/>
  <c r="L76" i="3"/>
  <c r="N7" i="4"/>
  <c r="N76" i="4" s="1"/>
  <c r="P76" i="3"/>
  <c r="N52" i="3"/>
  <c r="O52" i="3" s="1"/>
  <c r="Q52" i="3" s="1"/>
  <c r="K52" i="1" s="1"/>
  <c r="L52" i="1" s="1"/>
  <c r="N54" i="3"/>
  <c r="O54" i="3" s="1"/>
  <c r="Q54" i="3" s="1"/>
  <c r="K54" i="1" s="1"/>
  <c r="L54" i="1" s="1"/>
  <c r="N56" i="3"/>
  <c r="N58" i="3"/>
  <c r="O58" i="3" s="1"/>
  <c r="Q58" i="3" s="1"/>
  <c r="K58" i="1" s="1"/>
  <c r="L58" i="1" s="1"/>
  <c r="N60" i="3"/>
  <c r="O60" i="3" s="1"/>
  <c r="Q60" i="3" s="1"/>
  <c r="K60" i="1" s="1"/>
  <c r="L60" i="1" s="1"/>
  <c r="N62" i="3"/>
  <c r="O62" i="3" s="1"/>
  <c r="Q62" i="3" s="1"/>
  <c r="K62" i="1" s="1"/>
  <c r="L62" i="1" s="1"/>
  <c r="H65" i="3"/>
  <c r="O65" i="3" s="1"/>
  <c r="Q65" i="3" s="1"/>
  <c r="K65" i="1" s="1"/>
  <c r="L65" i="1" s="1"/>
  <c r="N66" i="3"/>
  <c r="O66" i="3" s="1"/>
  <c r="Q66" i="3" s="1"/>
  <c r="K66" i="1" s="1"/>
  <c r="L66" i="1" s="1"/>
  <c r="H69" i="3"/>
  <c r="O69" i="3" s="1"/>
  <c r="Q69" i="3" s="1"/>
  <c r="K69" i="1" s="1"/>
  <c r="L69" i="1" s="1"/>
  <c r="N70" i="3"/>
  <c r="O70" i="3" s="1"/>
  <c r="Q70" i="3" s="1"/>
  <c r="K70" i="1" s="1"/>
  <c r="L70" i="1" s="1"/>
  <c r="H73" i="3"/>
  <c r="O73" i="3" s="1"/>
  <c r="Q73" i="3" s="1"/>
  <c r="K73" i="1" s="1"/>
  <c r="L73" i="1" s="1"/>
  <c r="N74" i="3"/>
  <c r="O74" i="3" s="1"/>
  <c r="Q74" i="3" s="1"/>
  <c r="K74" i="1" s="1"/>
  <c r="L74" i="1" s="1"/>
  <c r="H76" i="4"/>
  <c r="L11" i="4"/>
  <c r="M11" i="4" s="1"/>
  <c r="O11" i="4" s="1"/>
  <c r="M11" i="1" s="1"/>
  <c r="O14" i="4"/>
  <c r="M14" i="1" s="1"/>
  <c r="N14" i="1" s="1"/>
  <c r="M16" i="4"/>
  <c r="O16" i="4" s="1"/>
  <c r="M16" i="1" s="1"/>
  <c r="M32" i="4"/>
  <c r="O32" i="4" s="1"/>
  <c r="M32" i="1" s="1"/>
  <c r="M48" i="4"/>
  <c r="O48" i="4" s="1"/>
  <c r="M48" i="1" s="1"/>
  <c r="D76" i="3"/>
  <c r="I76" i="3"/>
  <c r="M76" i="3"/>
  <c r="D76" i="4"/>
  <c r="I76" i="4"/>
  <c r="J76" i="4"/>
  <c r="M20" i="4"/>
  <c r="O20" i="4" s="1"/>
  <c r="M20" i="1" s="1"/>
  <c r="N20" i="1" s="1"/>
  <c r="M21" i="4"/>
  <c r="O21" i="4" s="1"/>
  <c r="M21" i="1" s="1"/>
  <c r="M36" i="4"/>
  <c r="O36" i="4" s="1"/>
  <c r="M36" i="1" s="1"/>
  <c r="M37" i="4"/>
  <c r="O37" i="4" s="1"/>
  <c r="M37" i="1" s="1"/>
  <c r="M52" i="4"/>
  <c r="O52" i="4" s="1"/>
  <c r="M52" i="1" s="1"/>
  <c r="M53" i="4"/>
  <c r="O53" i="4" s="1"/>
  <c r="M53" i="1" s="1"/>
  <c r="M68" i="4"/>
  <c r="O68" i="4" s="1"/>
  <c r="M68" i="1" s="1"/>
  <c r="N68" i="1" s="1"/>
  <c r="M69" i="4"/>
  <c r="O69" i="4" s="1"/>
  <c r="M69" i="1" s="1"/>
  <c r="C76" i="4"/>
  <c r="G76" i="4"/>
  <c r="K76" i="4"/>
  <c r="F13" i="4"/>
  <c r="M13" i="4" s="1"/>
  <c r="O13" i="4" s="1"/>
  <c r="M13" i="1" s="1"/>
  <c r="F15" i="4"/>
  <c r="M15" i="4" s="1"/>
  <c r="O15" i="4" s="1"/>
  <c r="L18" i="4"/>
  <c r="M18" i="4" s="1"/>
  <c r="O18" i="4" s="1"/>
  <c r="M18" i="1" s="1"/>
  <c r="L19" i="4"/>
  <c r="M24" i="4"/>
  <c r="O24" i="4" s="1"/>
  <c r="M24" i="1" s="1"/>
  <c r="M25" i="4"/>
  <c r="O25" i="4" s="1"/>
  <c r="M25" i="1" s="1"/>
  <c r="M26" i="4"/>
  <c r="O26" i="4" s="1"/>
  <c r="M26" i="1" s="1"/>
  <c r="N26" i="1" s="1"/>
  <c r="F31" i="4"/>
  <c r="M31" i="4" s="1"/>
  <c r="O31" i="4" s="1"/>
  <c r="M31" i="1" s="1"/>
  <c r="L34" i="4"/>
  <c r="L35" i="4"/>
  <c r="M40" i="4"/>
  <c r="O40" i="4" s="1"/>
  <c r="M40" i="1" s="1"/>
  <c r="N40" i="1" s="1"/>
  <c r="M41" i="4"/>
  <c r="O41" i="4" s="1"/>
  <c r="M41" i="1" s="1"/>
  <c r="M42" i="4"/>
  <c r="O42" i="4" s="1"/>
  <c r="M42" i="1" s="1"/>
  <c r="F47" i="4"/>
  <c r="M47" i="4" s="1"/>
  <c r="O47" i="4" s="1"/>
  <c r="M47" i="1" s="1"/>
  <c r="L50" i="4"/>
  <c r="M50" i="4" s="1"/>
  <c r="O50" i="4" s="1"/>
  <c r="M50" i="1" s="1"/>
  <c r="L51" i="4"/>
  <c r="M56" i="4"/>
  <c r="O56" i="4" s="1"/>
  <c r="M56" i="1" s="1"/>
  <c r="M57" i="4"/>
  <c r="O57" i="4" s="1"/>
  <c r="M57" i="1" s="1"/>
  <c r="M58" i="4"/>
  <c r="O58" i="4" s="1"/>
  <c r="M58" i="1" s="1"/>
  <c r="F63" i="4"/>
  <c r="M63" i="4" s="1"/>
  <c r="O63" i="4" s="1"/>
  <c r="M63" i="1" s="1"/>
  <c r="L66" i="4"/>
  <c r="M66" i="4" s="1"/>
  <c r="O66" i="4" s="1"/>
  <c r="M66" i="1" s="1"/>
  <c r="L67" i="4"/>
  <c r="M72" i="4"/>
  <c r="O72" i="4" s="1"/>
  <c r="M72" i="1" s="1"/>
  <c r="M73" i="4"/>
  <c r="O73" i="4" s="1"/>
  <c r="M73" i="1" s="1"/>
  <c r="M74" i="4"/>
  <c r="O74" i="4" s="1"/>
  <c r="M74" i="1" s="1"/>
  <c r="AK76" i="5"/>
  <c r="L7" i="4"/>
  <c r="F19" i="4"/>
  <c r="M19" i="4" s="1"/>
  <c r="O19" i="4" s="1"/>
  <c r="M19" i="1" s="1"/>
  <c r="L22" i="4"/>
  <c r="M22" i="4" s="1"/>
  <c r="O22" i="4" s="1"/>
  <c r="M22" i="1" s="1"/>
  <c r="L23" i="4"/>
  <c r="M23" i="4" s="1"/>
  <c r="O23" i="4" s="1"/>
  <c r="M28" i="4"/>
  <c r="O28" i="4" s="1"/>
  <c r="M28" i="1" s="1"/>
  <c r="M29" i="4"/>
  <c r="O29" i="4" s="1"/>
  <c r="M29" i="1" s="1"/>
  <c r="M30" i="4"/>
  <c r="O30" i="4" s="1"/>
  <c r="M30" i="1" s="1"/>
  <c r="N30" i="1" s="1"/>
  <c r="F35" i="4"/>
  <c r="M35" i="4" s="1"/>
  <c r="O35" i="4" s="1"/>
  <c r="M35" i="1" s="1"/>
  <c r="L38" i="4"/>
  <c r="M38" i="4" s="1"/>
  <c r="O38" i="4" s="1"/>
  <c r="M38" i="1" s="1"/>
  <c r="N38" i="1" s="1"/>
  <c r="L39" i="4"/>
  <c r="M44" i="4"/>
  <c r="O44" i="4" s="1"/>
  <c r="M44" i="1" s="1"/>
  <c r="M45" i="4"/>
  <c r="O45" i="4" s="1"/>
  <c r="M45" i="1" s="1"/>
  <c r="M46" i="4"/>
  <c r="O46" i="4" s="1"/>
  <c r="M46" i="1" s="1"/>
  <c r="F51" i="4"/>
  <c r="M51" i="4" s="1"/>
  <c r="O51" i="4" s="1"/>
  <c r="M51" i="1" s="1"/>
  <c r="L54" i="4"/>
  <c r="M54" i="4" s="1"/>
  <c r="O54" i="4" s="1"/>
  <c r="M54" i="1" s="1"/>
  <c r="L55" i="4"/>
  <c r="M55" i="4" s="1"/>
  <c r="O55" i="4" s="1"/>
  <c r="M55" i="1" s="1"/>
  <c r="M60" i="4"/>
  <c r="O60" i="4" s="1"/>
  <c r="M60" i="1" s="1"/>
  <c r="M61" i="4"/>
  <c r="O61" i="4" s="1"/>
  <c r="M61" i="1" s="1"/>
  <c r="M62" i="4"/>
  <c r="O62" i="4" s="1"/>
  <c r="M62" i="1" s="1"/>
  <c r="F64" i="4"/>
  <c r="M64" i="4" s="1"/>
  <c r="O64" i="4" s="1"/>
  <c r="M64" i="1" s="1"/>
  <c r="F67" i="4"/>
  <c r="M67" i="4" s="1"/>
  <c r="O67" i="4" s="1"/>
  <c r="M67" i="1" s="1"/>
  <c r="L70" i="4"/>
  <c r="M70" i="4" s="1"/>
  <c r="O70" i="4" s="1"/>
  <c r="M70" i="1" s="1"/>
  <c r="L71" i="4"/>
  <c r="M71" i="4" s="1"/>
  <c r="O71" i="4" s="1"/>
  <c r="M71" i="1" s="1"/>
  <c r="N22" i="1" l="1"/>
  <c r="N59" i="1"/>
  <c r="N65" i="1"/>
  <c r="N28" i="1"/>
  <c r="N72" i="1"/>
  <c r="N18" i="1"/>
  <c r="N8" i="1"/>
  <c r="N49" i="1"/>
  <c r="N32" i="1"/>
  <c r="N33" i="1"/>
  <c r="N17" i="1"/>
  <c r="N56" i="1"/>
  <c r="N9" i="1"/>
  <c r="N36" i="1"/>
  <c r="N12" i="1"/>
  <c r="N64" i="1"/>
  <c r="N61" i="1"/>
  <c r="N53" i="1"/>
  <c r="N44" i="1"/>
  <c r="N24" i="1"/>
  <c r="N34" i="1"/>
  <c r="N52" i="1"/>
  <c r="N16" i="1"/>
  <c r="N74" i="1"/>
  <c r="N58" i="1"/>
  <c r="N29" i="1"/>
  <c r="N13" i="1"/>
  <c r="N31" i="1"/>
  <c r="N47" i="1"/>
  <c r="N46" i="1"/>
  <c r="N27" i="1"/>
  <c r="N43" i="1"/>
  <c r="N70" i="1"/>
  <c r="N62" i="1"/>
  <c r="N54" i="1"/>
  <c r="N10" i="1"/>
  <c r="N66" i="1"/>
  <c r="J10" i="2"/>
  <c r="M23" i="1"/>
  <c r="N50" i="1"/>
  <c r="N48" i="1"/>
  <c r="N76" i="3"/>
  <c r="J9" i="2"/>
  <c r="M15" i="1"/>
  <c r="N69" i="1"/>
  <c r="H76" i="3"/>
  <c r="O7" i="3"/>
  <c r="N51" i="1"/>
  <c r="N11" i="1"/>
  <c r="N41" i="1"/>
  <c r="N25" i="1"/>
  <c r="G10" i="2"/>
  <c r="I10" i="2" s="1"/>
  <c r="K23" i="1"/>
  <c r="L23" i="1" s="1"/>
  <c r="N67" i="1"/>
  <c r="N35" i="1"/>
  <c r="L76" i="4"/>
  <c r="N57" i="1"/>
  <c r="N37" i="1"/>
  <c r="N21" i="1"/>
  <c r="N19" i="1"/>
  <c r="N63" i="1"/>
  <c r="F76" i="4"/>
  <c r="M7" i="4"/>
  <c r="N60" i="1"/>
  <c r="N71" i="1"/>
  <c r="N73" i="1"/>
  <c r="N55" i="1"/>
  <c r="N45" i="1"/>
  <c r="N39" i="1"/>
  <c r="O42" i="3"/>
  <c r="Q42" i="3" s="1"/>
  <c r="K42" i="1" s="1"/>
  <c r="L42" i="1" s="1"/>
  <c r="N42" i="1" s="1"/>
  <c r="K15" i="1"/>
  <c r="L15" i="1" s="1"/>
  <c r="G9" i="2"/>
  <c r="I9" i="2" s="1"/>
  <c r="K9" i="2" s="1"/>
  <c r="K10" i="2" l="1"/>
  <c r="Q7" i="3"/>
  <c r="K7" i="1" s="1"/>
  <c r="L7" i="1" s="1"/>
  <c r="O76" i="3"/>
  <c r="Q76" i="3" s="1"/>
  <c r="K76" i="1" s="1"/>
  <c r="L76" i="1" s="1"/>
  <c r="N15" i="1"/>
  <c r="M76" i="4"/>
  <c r="O76" i="4" s="1"/>
  <c r="M76" i="1" s="1"/>
  <c r="O7" i="4"/>
  <c r="M7" i="1" s="1"/>
  <c r="N23" i="1"/>
  <c r="N76" i="1" l="1"/>
  <c r="N7" i="1"/>
</calcChain>
</file>

<file path=xl/sharedStrings.xml><?xml version="1.0" encoding="utf-8"?>
<sst xmlns="http://schemas.openxmlformats.org/spreadsheetml/2006/main" count="491" uniqueCount="262">
  <si>
    <t>District</t>
  </si>
  <si>
    <t>FY2020-21 MFP State Cost Allocation Per Pupil Amounts</t>
  </si>
  <si>
    <t>Charter School with a District Building</t>
  </si>
  <si>
    <t>Charter School without a District Building</t>
  </si>
  <si>
    <t>Level 1
Base</t>
  </si>
  <si>
    <t>Level 1
Economically
Disadvantaged</t>
  </si>
  <si>
    <t>Level 1
Career &amp;
Technical</t>
  </si>
  <si>
    <t>Level 1
Students
With
Disabilities</t>
  </si>
  <si>
    <t>Level 1
Gifted &amp;
Talented</t>
  </si>
  <si>
    <t>Level 2</t>
  </si>
  <si>
    <t>Level 3
Continuation
of Prior Year
Pay Raises</t>
  </si>
  <si>
    <t>Level 3
Hold
Harmless &amp;
Mandated
Cost
Adjustments</t>
  </si>
  <si>
    <r>
      <t xml:space="preserve">Final
FY2020-21
Local Revenue
Representation
</t>
    </r>
    <r>
      <rPr>
        <sz val="10"/>
        <rFont val="Arial"/>
        <family val="2"/>
      </rPr>
      <t>(Based on
FY2019-20
Local Revenue)</t>
    </r>
  </si>
  <si>
    <r>
      <t xml:space="preserve">Final
FY2020-21
Debt Service &amp;
Capital Project
Revenue
</t>
    </r>
    <r>
      <rPr>
        <sz val="10"/>
        <rFont val="Arial"/>
        <family val="2"/>
      </rPr>
      <t>(Based on
FY2019-20
Local Revenue)</t>
    </r>
  </si>
  <si>
    <r>
      <t xml:space="preserve">Final
FY2020-21
Total Local Revenue
Representation
</t>
    </r>
    <r>
      <rPr>
        <sz val="10"/>
        <rFont val="Arial"/>
        <family val="2"/>
      </rPr>
      <t>(With FY2019-20 Debt
Service &amp; Capital
Project Revenue)</t>
    </r>
  </si>
  <si>
    <t>001</t>
  </si>
  <si>
    <t>Acadia</t>
  </si>
  <si>
    <t>002</t>
  </si>
  <si>
    <t>Allen</t>
  </si>
  <si>
    <t>003</t>
  </si>
  <si>
    <t>Ascension</t>
  </si>
  <si>
    <t>004</t>
  </si>
  <si>
    <t>Assumption</t>
  </si>
  <si>
    <t>005</t>
  </si>
  <si>
    <t>Avoyelles</t>
  </si>
  <si>
    <t>006</t>
  </si>
  <si>
    <t>Beauregard</t>
  </si>
  <si>
    <t>007</t>
  </si>
  <si>
    <t>Bienville</t>
  </si>
  <si>
    <t>008</t>
  </si>
  <si>
    <t>Bossier</t>
  </si>
  <si>
    <t>009</t>
  </si>
  <si>
    <t>Caddo</t>
  </si>
  <si>
    <t>010</t>
  </si>
  <si>
    <t>Calcasieu</t>
  </si>
  <si>
    <t>011</t>
  </si>
  <si>
    <t>Caldwell</t>
  </si>
  <si>
    <t>012</t>
  </si>
  <si>
    <t>Cameron</t>
  </si>
  <si>
    <t>013</t>
  </si>
  <si>
    <t>Catahoula</t>
  </si>
  <si>
    <t>014</t>
  </si>
  <si>
    <t>Claiborne</t>
  </si>
  <si>
    <t>015</t>
  </si>
  <si>
    <t>Concordia</t>
  </si>
  <si>
    <t>016</t>
  </si>
  <si>
    <t>Desoto</t>
  </si>
  <si>
    <t>017</t>
  </si>
  <si>
    <t>East Baton Rouge</t>
  </si>
  <si>
    <t>018</t>
  </si>
  <si>
    <t>East Carroll</t>
  </si>
  <si>
    <t>019</t>
  </si>
  <si>
    <t>East Feliciana</t>
  </si>
  <si>
    <t>020</t>
  </si>
  <si>
    <t>Evangeline</t>
  </si>
  <si>
    <t>021</t>
  </si>
  <si>
    <t>Franklin</t>
  </si>
  <si>
    <t>022</t>
  </si>
  <si>
    <t>Grant</t>
  </si>
  <si>
    <t>023</t>
  </si>
  <si>
    <t>Iberia</t>
  </si>
  <si>
    <t>024</t>
  </si>
  <si>
    <t>Iberville</t>
  </si>
  <si>
    <t>025</t>
  </si>
  <si>
    <t>Jackson</t>
  </si>
  <si>
    <t>026</t>
  </si>
  <si>
    <t>Jefferson</t>
  </si>
  <si>
    <t>027</t>
  </si>
  <si>
    <t>Jefferson Davis</t>
  </si>
  <si>
    <t>028</t>
  </si>
  <si>
    <t>Lafayette</t>
  </si>
  <si>
    <t>029</t>
  </si>
  <si>
    <t>Lafourche</t>
  </si>
  <si>
    <t>030</t>
  </si>
  <si>
    <t>LaSalle</t>
  </si>
  <si>
    <t>031</t>
  </si>
  <si>
    <t>Lincoln</t>
  </si>
  <si>
    <t>032</t>
  </si>
  <si>
    <t>Livingston</t>
  </si>
  <si>
    <t>033</t>
  </si>
  <si>
    <t>Madison</t>
  </si>
  <si>
    <t>034</t>
  </si>
  <si>
    <t>Morehouse</t>
  </si>
  <si>
    <t>035</t>
  </si>
  <si>
    <t>Natchitoches</t>
  </si>
  <si>
    <t>036</t>
  </si>
  <si>
    <t>Orleans*</t>
  </si>
  <si>
    <t>037</t>
  </si>
  <si>
    <t>Ouachita</t>
  </si>
  <si>
    <t>038</t>
  </si>
  <si>
    <t>Plaquemines</t>
  </si>
  <si>
    <t>039</t>
  </si>
  <si>
    <t>Pointe Coupee</t>
  </si>
  <si>
    <t>040</t>
  </si>
  <si>
    <t>Rapides</t>
  </si>
  <si>
    <t>041</t>
  </si>
  <si>
    <t>Red River</t>
  </si>
  <si>
    <t>042</t>
  </si>
  <si>
    <t>Richland</t>
  </si>
  <si>
    <t>043</t>
  </si>
  <si>
    <t>Sabine</t>
  </si>
  <si>
    <t>044</t>
  </si>
  <si>
    <t>St. Bernard</t>
  </si>
  <si>
    <t>045</t>
  </si>
  <si>
    <t>St. Charles</t>
  </si>
  <si>
    <t>046</t>
  </si>
  <si>
    <t>St. Helena</t>
  </si>
  <si>
    <t>047</t>
  </si>
  <si>
    <t>St. James</t>
  </si>
  <si>
    <t>048</t>
  </si>
  <si>
    <t>St. John</t>
  </si>
  <si>
    <t>049</t>
  </si>
  <si>
    <t>St. Landry</t>
  </si>
  <si>
    <t>050</t>
  </si>
  <si>
    <t>St. Martin</t>
  </si>
  <si>
    <t>051</t>
  </si>
  <si>
    <t>St. Mary</t>
  </si>
  <si>
    <t>052</t>
  </si>
  <si>
    <t>St. Tammany</t>
  </si>
  <si>
    <t>053</t>
  </si>
  <si>
    <t>Tangipahoa</t>
  </si>
  <si>
    <t>054</t>
  </si>
  <si>
    <t>Tensas</t>
  </si>
  <si>
    <t>055</t>
  </si>
  <si>
    <t>Terrebonne</t>
  </si>
  <si>
    <t>056</t>
  </si>
  <si>
    <t>Union</t>
  </si>
  <si>
    <t>057</t>
  </si>
  <si>
    <t>Vermilion</t>
  </si>
  <si>
    <t>058</t>
  </si>
  <si>
    <t>Vernon</t>
  </si>
  <si>
    <t>059</t>
  </si>
  <si>
    <t>Washington</t>
  </si>
  <si>
    <t>060</t>
  </si>
  <si>
    <t>Webster</t>
  </si>
  <si>
    <t>061</t>
  </si>
  <si>
    <t>West Baton Rouge</t>
  </si>
  <si>
    <t>062</t>
  </si>
  <si>
    <t>West Carroll</t>
  </si>
  <si>
    <t>063</t>
  </si>
  <si>
    <t>West Feliciana</t>
  </si>
  <si>
    <t>064</t>
  </si>
  <si>
    <t>Winn</t>
  </si>
  <si>
    <t>065</t>
  </si>
  <si>
    <t>City Of Monroe</t>
  </si>
  <si>
    <t>066</t>
  </si>
  <si>
    <t>City Of Bogalusa</t>
  </si>
  <si>
    <t>067</t>
  </si>
  <si>
    <t>Zachary Community</t>
  </si>
  <si>
    <t>068</t>
  </si>
  <si>
    <t>City Of Baker</t>
  </si>
  <si>
    <t>069</t>
  </si>
  <si>
    <t>Central Community</t>
  </si>
  <si>
    <t>State Average</t>
  </si>
  <si>
    <t>* Continuation of prior year pay raises vary by LEA</t>
  </si>
  <si>
    <t>Note: Local Revenues include Ad Valorem, Sales Tax Revenue, and Revenue for 16th Section Land.</t>
  </si>
  <si>
    <t>Associated fees include Sheriff Fee, Assessor Fee, Election Fee, Pension Fund, &amp; Sales Tax Collection</t>
  </si>
  <si>
    <t>Source: FY2019-20 Revenue and Expenditure Data; October 1, 2020 Student Count</t>
  </si>
  <si>
    <t>FY2020-21 Final Charter School Per Pupil Funding (March 2021)</t>
  </si>
  <si>
    <t>RSD Operated and Type 5 Charter Schools</t>
  </si>
  <si>
    <t>(Source: FY2019-20 Revenue and Expenditure Data; October 1, 2020 Student Count)</t>
  </si>
  <si>
    <t>FY2020-21 MFP State Cost
Allocation Per Pupil Amounts</t>
  </si>
  <si>
    <r>
      <t xml:space="preserve">State Cost
Allocation
Per Pupil
</t>
    </r>
    <r>
      <rPr>
        <sz val="10"/>
        <rFont val="Arial"/>
        <family val="2"/>
      </rPr>
      <t xml:space="preserve">
(Levels 1, 2,
&amp; 3 without
Continuation
of Prior Year
Pay Raises)</t>
    </r>
  </si>
  <si>
    <t>Continuation
of Prior Year 
Pay Raises
Per Pupil</t>
  </si>
  <si>
    <r>
      <t xml:space="preserve">Total MFP
State Cost
Allocation
Per Pupil
</t>
    </r>
    <r>
      <rPr>
        <sz val="10"/>
        <rFont val="Arial"/>
        <family val="2"/>
      </rPr>
      <t>(Levels 1, 2,
&amp; 3 with
Continuation
of Prior Year
Pay Raises)</t>
    </r>
  </si>
  <si>
    <t>Final
FY2020-21
Local Revenue
Representation
(Based on
FY2019-20
Local Revenue)</t>
  </si>
  <si>
    <r>
      <t xml:space="preserve">Final
FY2020-21
Total Local Revenue
Representation
</t>
    </r>
    <r>
      <rPr>
        <sz val="10"/>
        <rFont val="Arial"/>
        <family val="2"/>
      </rPr>
      <t>(With FY2019-20
Debt Service
&amp; Capital
Project Revenue)</t>
    </r>
  </si>
  <si>
    <t>C1 + C2</t>
  </si>
  <si>
    <t>C4</t>
  </si>
  <si>
    <t>C5 + C6</t>
  </si>
  <si>
    <t>Total Ad 
Valorem 
Taxes 
KPC 300, 350,
400, 450, 500,
550, 650</t>
  </si>
  <si>
    <t>Total Sales 
KPC 750, 800,
850, 900</t>
  </si>
  <si>
    <t>Total 16th
Section 
Land
Revenues
KPC 2250</t>
  </si>
  <si>
    <r>
      <rPr>
        <b/>
        <sz val="10"/>
        <color rgb="FFFF0000"/>
        <rFont val="Arial"/>
        <family val="2"/>
      </rPr>
      <t>Minus</t>
    </r>
    <r>
      <rPr>
        <b/>
        <sz val="10"/>
        <rFont val="Arial"/>
        <family val="2"/>
      </rPr>
      <t xml:space="preserve">
Amount
Excluded
</t>
    </r>
    <r>
      <rPr>
        <sz val="10"/>
        <rFont val="Arial"/>
        <family val="2"/>
      </rPr>
      <t>Per R.S. 17:1990
(C)(2)(a)(iii) &amp;
R.S. 17:100.12(B)</t>
    </r>
  </si>
  <si>
    <r>
      <rPr>
        <b/>
        <sz val="10"/>
        <color rgb="FFFF0000"/>
        <rFont val="Arial"/>
        <family val="2"/>
      </rPr>
      <t>Minus</t>
    </r>
    <r>
      <rPr>
        <b/>
        <sz val="10"/>
        <rFont val="Arial"/>
        <family val="2"/>
      </rPr>
      <t xml:space="preserve"> 
Local
Revenue
Paid to OJJ
</t>
    </r>
  </si>
  <si>
    <t>Total 
Revenues</t>
  </si>
  <si>
    <t>Assessor
Fees
KPC 36940</t>
  </si>
  <si>
    <t>Sheriff Tax
Collection
Fees
KPC 36950</t>
  </si>
  <si>
    <t>Pension
Accumulation
Fund
KPC 36960</t>
  </si>
  <si>
    <t>Sales Tax
Collection
Fees
KPC 36970</t>
  </si>
  <si>
    <t>Election
Fees
KPC 36990</t>
  </si>
  <si>
    <t>Total
Fees</t>
  </si>
  <si>
    <t>Total
Revenues
Minus
Total Fees
Collected</t>
  </si>
  <si>
    <t>MFP
Membership
per SIS</t>
  </si>
  <si>
    <t>Local
Revenue
Per Pupil</t>
  </si>
  <si>
    <t>3A</t>
  </si>
  <si>
    <t>3B</t>
  </si>
  <si>
    <t>Orleans</t>
  </si>
  <si>
    <t>City of Monroe</t>
  </si>
  <si>
    <t>City of Bogalusa</t>
  </si>
  <si>
    <t>City of Baker</t>
  </si>
  <si>
    <t>State Total</t>
  </si>
  <si>
    <t>Source: FY2019-2020 Revenue and Expenditure Data</t>
  </si>
  <si>
    <t>Revenue and Fees excludes debt service and capital outlay.</t>
  </si>
  <si>
    <t>Total</t>
  </si>
  <si>
    <t>Sheriff Tax
Collection
Fees 
KPC 36950</t>
  </si>
  <si>
    <t>STATE TOTAL</t>
  </si>
  <si>
    <t>MFP Base_10.1.20</t>
  </si>
  <si>
    <t>LEA</t>
  </si>
  <si>
    <t>School
System</t>
  </si>
  <si>
    <t>City/Parish</t>
  </si>
  <si>
    <t>RSD
Operated
&amp;
Type 5
Charters</t>
  </si>
  <si>
    <t>Madison
Preparatory
Academy</t>
  </si>
  <si>
    <t>D'Arbonne
Woods
Charter
School</t>
  </si>
  <si>
    <t>Int'l
High
School
of New
Orleans</t>
  </si>
  <si>
    <t>New
Orleans
Military/
Maritime
Academy</t>
  </si>
  <si>
    <t>Lycee
Francais
de la
Nouvelle-
Orleans</t>
  </si>
  <si>
    <t>Lake
Charles
Charter
Academy</t>
  </si>
  <si>
    <t>JS Clark
Leadership
Academy</t>
  </si>
  <si>
    <t>Southwest
Louisiana
Charter
School</t>
  </si>
  <si>
    <t>Louisiana
Key
Academy</t>
  </si>
  <si>
    <t>JCFA -
East</t>
  </si>
  <si>
    <t>GEO Prep 
Mid-City of 
Greater 
Baton Rouge</t>
  </si>
  <si>
    <t>Delta
Charter
School</t>
  </si>
  <si>
    <t>Impact
Charter</t>
  </si>
  <si>
    <t>Advantage
Charter
Academy</t>
  </si>
  <si>
    <t>Iberville
Charter
Academy</t>
  </si>
  <si>
    <t>Lake
Charles
College
Prep</t>
  </si>
  <si>
    <t>Northeast
Claiborne
Charter</t>
  </si>
  <si>
    <t>Acadiana
Renaissance
Charter
Academy</t>
  </si>
  <si>
    <t>Lafayette
Renaissance
Charter
Academy</t>
  </si>
  <si>
    <t>Willow
Charter
Academy</t>
  </si>
  <si>
    <t>GEO Prep
Academy</t>
  </si>
  <si>
    <t>Lincoln
Prep
School</t>
  </si>
  <si>
    <t>Noble
Minds</t>
  </si>
  <si>
    <t>JCFA
Lafayette</t>
  </si>
  <si>
    <t>Collegiate
Academy</t>
  </si>
  <si>
    <t>Baton
Rouge
Univ. Prep</t>
  </si>
  <si>
    <t>New Harmony
High School</t>
  </si>
  <si>
    <t>Athlos
Academy
of Jefferson
Parish</t>
  </si>
  <si>
    <t>GEO Next
Generation
High
School</t>
  </si>
  <si>
    <t>Red River
Charter
Academy</t>
  </si>
  <si>
    <t>Louisiana
Virtual
Charter
Academy</t>
  </si>
  <si>
    <t>University
View
Academy</t>
  </si>
  <si>
    <t>Total
Table 3</t>
  </si>
  <si>
    <t>WAL001</t>
  </si>
  <si>
    <t>WAK001</t>
  </si>
  <si>
    <t>W7A001</t>
  </si>
  <si>
    <t>W1A001</t>
  </si>
  <si>
    <t>WZ8001</t>
  </si>
  <si>
    <t>W4A001</t>
  </si>
  <si>
    <t>W8A001</t>
  </si>
  <si>
    <t>W1B001</t>
  </si>
  <si>
    <t>W3B001</t>
  </si>
  <si>
    <t>W4B001</t>
  </si>
  <si>
    <t>W5B001</t>
  </si>
  <si>
    <t>W6B001</t>
  </si>
  <si>
    <t>W7B001</t>
  </si>
  <si>
    <t>W2B001</t>
  </si>
  <si>
    <t>WAU001</t>
  </si>
  <si>
    <t>W33001</t>
  </si>
  <si>
    <t>W18001</t>
  </si>
  <si>
    <t>W1D001</t>
  </si>
  <si>
    <t>WJ5001</t>
  </si>
  <si>
    <t>WAQ001</t>
  </si>
  <si>
    <t>WBQ001</t>
  </si>
  <si>
    <t>WBR001</t>
  </si>
  <si>
    <t>WBX001</t>
  </si>
  <si>
    <t>WBY001</t>
  </si>
  <si>
    <t>WAG001</t>
  </si>
  <si>
    <t>DeSoto</t>
  </si>
  <si>
    <t>St. John the Baptist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</si>
</sst>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7" x14ac:knownFonts="1">
    <font>
      <sz val="10"/>
      <name val="Arial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4"/>
      <name val="Arial Narrow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b/>
      <sz val="10"/>
      <color indexed="20"/>
      <name val="Arial"/>
      <family val="2"/>
    </font>
    <font>
      <sz val="10"/>
      <name val="Arial Narrow"/>
      <family val="2"/>
    </font>
    <font>
      <sz val="9"/>
      <name val="Arial"/>
      <family val="2"/>
    </font>
    <font>
      <b/>
      <sz val="12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0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 style="medium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medium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/>
      <right style="medium">
        <color indexed="64"/>
      </right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/>
      <bottom style="thin">
        <color theme="0" tint="-0.249977111117893"/>
      </bottom>
      <diagonal/>
    </border>
    <border>
      <left style="thin">
        <color indexed="63"/>
      </left>
      <right/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/>
      <top/>
      <bottom style="thin">
        <color theme="0" tint="-0.24997711111789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5" fillId="0" borderId="0"/>
    <xf numFmtId="43" fontId="2" fillId="0" borderId="0" applyFont="0" applyFill="0" applyBorder="0" applyAlignment="0" applyProtection="0"/>
  </cellStyleXfs>
  <cellXfs count="165">
    <xf numFmtId="0" fontId="0" fillId="0" borderId="0" xfId="0"/>
    <xf numFmtId="0" fontId="3" fillId="2" borderId="6" xfId="1" applyFont="1" applyFill="1" applyBorder="1" applyAlignment="1">
      <alignment horizontal="center" vertical="center" wrapText="1"/>
    </xf>
    <xf numFmtId="0" fontId="3" fillId="3" borderId="12" xfId="2" applyFont="1" applyFill="1" applyBorder="1" applyAlignment="1">
      <alignment horizontal="center" vertical="center" wrapText="1"/>
    </xf>
    <xf numFmtId="0" fontId="3" fillId="3" borderId="13" xfId="2" applyFont="1" applyFill="1" applyBorder="1" applyAlignment="1">
      <alignment horizontal="center" vertical="center" wrapText="1"/>
    </xf>
    <xf numFmtId="0" fontId="3" fillId="5" borderId="14" xfId="1" applyFont="1" applyFill="1" applyBorder="1" applyAlignment="1">
      <alignment horizontal="center" vertical="center" wrapText="1"/>
    </xf>
    <xf numFmtId="0" fontId="3" fillId="5" borderId="15" xfId="1" applyFont="1" applyFill="1" applyBorder="1" applyAlignment="1">
      <alignment horizontal="center" vertical="center" wrapText="1"/>
    </xf>
    <xf numFmtId="0" fontId="3" fillId="5" borderId="16" xfId="1" applyFont="1" applyFill="1" applyBorder="1" applyAlignment="1">
      <alignment horizontal="center" vertical="center" wrapText="1"/>
    </xf>
    <xf numFmtId="0" fontId="3" fillId="5" borderId="13" xfId="1" applyFont="1" applyFill="1" applyBorder="1" applyAlignment="1">
      <alignment horizontal="center" vertical="center" wrapText="1"/>
    </xf>
    <xf numFmtId="0" fontId="2" fillId="6" borderId="19" xfId="1" applyFont="1" applyFill="1" applyBorder="1" applyAlignment="1">
      <alignment horizontal="center" vertical="center"/>
    </xf>
    <xf numFmtId="0" fontId="2" fillId="6" borderId="20" xfId="1" applyFont="1" applyFill="1" applyBorder="1" applyAlignment="1">
      <alignment horizontal="center" vertical="center"/>
    </xf>
    <xf numFmtId="0" fontId="2" fillId="6" borderId="18" xfId="1" applyFont="1" applyFill="1" applyBorder="1" applyAlignment="1">
      <alignment horizontal="center" vertical="center"/>
    </xf>
    <xf numFmtId="0" fontId="2" fillId="0" borderId="0" xfId="2"/>
    <xf numFmtId="0" fontId="2" fillId="0" borderId="21" xfId="1" applyFont="1" applyFill="1" applyBorder="1" applyAlignment="1" applyProtection="1">
      <alignment vertical="center"/>
    </xf>
    <xf numFmtId="6" fontId="2" fillId="0" borderId="21" xfId="3" applyNumberFormat="1" applyFont="1" applyFill="1" applyBorder="1" applyAlignment="1">
      <alignment vertical="center"/>
    </xf>
    <xf numFmtId="6" fontId="2" fillId="0" borderId="22" xfId="3" applyNumberFormat="1" applyFont="1" applyFill="1" applyBorder="1" applyAlignment="1">
      <alignment vertical="center"/>
    </xf>
    <xf numFmtId="6" fontId="2" fillId="0" borderId="23" xfId="3" applyNumberFormat="1" applyFont="1" applyFill="1" applyBorder="1" applyAlignment="1">
      <alignment vertical="center"/>
    </xf>
    <xf numFmtId="0" fontId="2" fillId="0" borderId="24" xfId="1" applyFont="1" applyFill="1" applyBorder="1" applyAlignment="1" applyProtection="1">
      <alignment vertical="center"/>
    </xf>
    <xf numFmtId="6" fontId="2" fillId="0" borderId="24" xfId="3" applyNumberFormat="1" applyFont="1" applyFill="1" applyBorder="1" applyAlignment="1">
      <alignment vertical="center"/>
    </xf>
    <xf numFmtId="6" fontId="2" fillId="0" borderId="25" xfId="3" applyNumberFormat="1" applyFont="1" applyFill="1" applyBorder="1" applyAlignment="1">
      <alignment vertical="center"/>
    </xf>
    <xf numFmtId="6" fontId="2" fillId="0" borderId="26" xfId="3" applyNumberFormat="1" applyFont="1" applyFill="1" applyBorder="1" applyAlignment="1">
      <alignment vertical="center"/>
    </xf>
    <xf numFmtId="0" fontId="2" fillId="0" borderId="27" xfId="1" applyFont="1" applyFill="1" applyBorder="1" applyAlignment="1" applyProtection="1">
      <alignment vertical="center"/>
    </xf>
    <xf numFmtId="6" fontId="2" fillId="0" borderId="27" xfId="3" applyNumberFormat="1" applyFont="1" applyFill="1" applyBorder="1" applyAlignment="1">
      <alignment vertical="center"/>
    </xf>
    <xf numFmtId="6" fontId="2" fillId="0" borderId="28" xfId="3" applyNumberFormat="1" applyFont="1" applyFill="1" applyBorder="1" applyAlignment="1">
      <alignment vertical="center"/>
    </xf>
    <xf numFmtId="6" fontId="2" fillId="0" borderId="29" xfId="3" applyNumberFormat="1" applyFont="1" applyFill="1" applyBorder="1" applyAlignment="1">
      <alignment vertical="center"/>
    </xf>
    <xf numFmtId="6" fontId="2" fillId="0" borderId="30" xfId="3" applyNumberFormat="1" applyFont="1" applyFill="1" applyBorder="1" applyAlignment="1">
      <alignment vertical="center"/>
    </xf>
    <xf numFmtId="6" fontId="2" fillId="0" borderId="31" xfId="3" applyNumberFormat="1" applyFont="1" applyFill="1" applyBorder="1" applyAlignment="1">
      <alignment vertical="center"/>
    </xf>
    <xf numFmtId="6" fontId="2" fillId="0" borderId="32" xfId="3" applyNumberFormat="1" applyFont="1" applyFill="1" applyBorder="1" applyAlignment="1">
      <alignment vertical="center"/>
    </xf>
    <xf numFmtId="0" fontId="3" fillId="7" borderId="19" xfId="1" applyFont="1" applyFill="1" applyBorder="1" applyAlignment="1" applyProtection="1">
      <alignment vertical="center"/>
    </xf>
    <xf numFmtId="6" fontId="3" fillId="7" borderId="19" xfId="3" applyNumberFormat="1" applyFont="1" applyFill="1" applyBorder="1" applyAlignment="1">
      <alignment vertical="center"/>
    </xf>
    <xf numFmtId="6" fontId="3" fillId="7" borderId="33" xfId="3" applyNumberFormat="1" applyFont="1" applyFill="1" applyBorder="1" applyAlignment="1">
      <alignment vertical="center"/>
    </xf>
    <xf numFmtId="6" fontId="3" fillId="7" borderId="18" xfId="3" applyNumberFormat="1" applyFont="1" applyFill="1" applyBorder="1" applyAlignment="1">
      <alignment vertical="center"/>
    </xf>
    <xf numFmtId="0" fontId="2" fillId="0" borderId="0" xfId="2" applyFill="1"/>
    <xf numFmtId="0" fontId="2" fillId="0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Alignment="1">
      <alignment vertical="center"/>
    </xf>
    <xf numFmtId="6" fontId="2" fillId="0" borderId="0" xfId="3" applyNumberFormat="1" applyFont="1" applyFill="1" applyBorder="1" applyAlignment="1">
      <alignment vertical="center"/>
    </xf>
    <xf numFmtId="0" fontId="5" fillId="0" borderId="0" xfId="1" quotePrefix="1" applyFont="1" applyFill="1" applyBorder="1" applyAlignment="1">
      <alignment horizontal="left" vertical="center"/>
    </xf>
    <xf numFmtId="0" fontId="8" fillId="0" borderId="0" xfId="1" applyFont="1"/>
    <xf numFmtId="0" fontId="8" fillId="0" borderId="0" xfId="1" applyFont="1" applyFill="1" applyBorder="1"/>
    <xf numFmtId="0" fontId="9" fillId="0" borderId="0" xfId="1" applyFont="1" applyAlignment="1">
      <alignment vertical="center"/>
    </xf>
    <xf numFmtId="0" fontId="9" fillId="0" borderId="0" xfId="1" applyFont="1" applyFill="1" applyBorder="1" applyAlignment="1">
      <alignment vertical="center"/>
    </xf>
    <xf numFmtId="0" fontId="10" fillId="2" borderId="6" xfId="1" applyFont="1" applyFill="1" applyBorder="1" applyAlignment="1">
      <alignment horizontal="center" vertical="center" wrapText="1"/>
    </xf>
    <xf numFmtId="0" fontId="3" fillId="8" borderId="13" xfId="1" applyFont="1" applyFill="1" applyBorder="1" applyAlignment="1">
      <alignment horizontal="center" vertical="center" wrapText="1"/>
    </xf>
    <xf numFmtId="0" fontId="3" fillId="8" borderId="13" xfId="4" applyFont="1" applyFill="1" applyBorder="1" applyAlignment="1">
      <alignment horizontal="center" vertical="center" wrapText="1"/>
    </xf>
    <xf numFmtId="0" fontId="3" fillId="0" borderId="34" xfId="1" applyFont="1" applyFill="1" applyBorder="1" applyAlignment="1">
      <alignment horizontal="center" vertical="center" wrapText="1"/>
    </xf>
    <xf numFmtId="0" fontId="8" fillId="6" borderId="19" xfId="1" applyFont="1" applyFill="1" applyBorder="1" applyAlignment="1">
      <alignment vertical="center"/>
    </xf>
    <xf numFmtId="0" fontId="2" fillId="6" borderId="19" xfId="1" applyFont="1" applyFill="1" applyBorder="1" applyAlignment="1">
      <alignment vertical="center"/>
    </xf>
    <xf numFmtId="0" fontId="2" fillId="0" borderId="12" xfId="1" applyFont="1" applyFill="1" applyBorder="1" applyAlignment="1">
      <alignment horizontal="center" vertical="center"/>
    </xf>
    <xf numFmtId="0" fontId="8" fillId="6" borderId="35" xfId="1" applyFont="1" applyFill="1" applyBorder="1" applyAlignment="1">
      <alignment vertical="center"/>
    </xf>
    <xf numFmtId="0" fontId="2" fillId="6" borderId="35" xfId="1" applyFont="1" applyFill="1" applyBorder="1" applyAlignment="1">
      <alignment vertical="center"/>
    </xf>
    <xf numFmtId="0" fontId="2" fillId="0" borderId="21" xfId="1" applyFont="1" applyFill="1" applyBorder="1" applyAlignment="1" applyProtection="1">
      <alignment horizontal="center" vertical="center"/>
    </xf>
    <xf numFmtId="6" fontId="2" fillId="0" borderId="21" xfId="3" applyNumberFormat="1" applyFont="1" applyFill="1" applyBorder="1" applyAlignment="1">
      <alignment horizontal="center" vertical="center"/>
    </xf>
    <xf numFmtId="6" fontId="2" fillId="0" borderId="12" xfId="3" applyNumberFormat="1" applyFont="1" applyFill="1" applyBorder="1" applyAlignment="1">
      <alignment horizontal="center" vertical="center"/>
    </xf>
    <xf numFmtId="0" fontId="2" fillId="0" borderId="27" xfId="1" applyFont="1" applyFill="1" applyBorder="1" applyAlignment="1" applyProtection="1">
      <alignment horizontal="center" vertical="center"/>
    </xf>
    <xf numFmtId="6" fontId="2" fillId="0" borderId="27" xfId="3" applyNumberFormat="1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 wrapText="1"/>
    </xf>
    <xf numFmtId="0" fontId="3" fillId="2" borderId="19" xfId="4" applyFont="1" applyFill="1" applyBorder="1" applyAlignment="1">
      <alignment horizontal="center" vertical="center" wrapText="1"/>
    </xf>
    <xf numFmtId="0" fontId="3" fillId="8" borderId="19" xfId="4" applyFont="1" applyFill="1" applyBorder="1" applyAlignment="1">
      <alignment horizontal="center" vertical="center" wrapText="1"/>
    </xf>
    <xf numFmtId="0" fontId="3" fillId="5" borderId="19" xfId="4" quotePrefix="1" applyFont="1" applyFill="1" applyBorder="1" applyAlignment="1">
      <alignment horizontal="center" vertical="center" wrapText="1"/>
    </xf>
    <xf numFmtId="1" fontId="13" fillId="6" borderId="19" xfId="4" applyNumberFormat="1" applyFont="1" applyFill="1" applyBorder="1" applyAlignment="1" applyProtection="1">
      <alignment horizontal="center" vertical="center"/>
    </xf>
    <xf numFmtId="0" fontId="14" fillId="6" borderId="35" xfId="4" quotePrefix="1" applyFont="1" applyFill="1" applyBorder="1" applyAlignment="1">
      <alignment horizontal="center" vertical="center"/>
    </xf>
    <xf numFmtId="0" fontId="14" fillId="6" borderId="35" xfId="4" applyFont="1" applyFill="1" applyBorder="1" applyAlignment="1">
      <alignment horizontal="center" vertical="center"/>
    </xf>
    <xf numFmtId="5" fontId="14" fillId="6" borderId="35" xfId="4" quotePrefix="1" applyNumberFormat="1" applyFont="1" applyFill="1" applyBorder="1" applyAlignment="1">
      <alignment horizontal="center" vertical="center"/>
    </xf>
    <xf numFmtId="0" fontId="14" fillId="6" borderId="1" xfId="4" quotePrefix="1" applyFont="1" applyFill="1" applyBorder="1" applyAlignment="1">
      <alignment horizontal="center" vertical="center"/>
    </xf>
    <xf numFmtId="164" fontId="14" fillId="6" borderId="35" xfId="4" quotePrefix="1" applyNumberFormat="1" applyFont="1" applyFill="1" applyBorder="1" applyAlignment="1">
      <alignment horizontal="center" vertical="center"/>
    </xf>
    <xf numFmtId="0" fontId="2" fillId="0" borderId="36" xfId="4" applyFont="1" applyFill="1" applyBorder="1" applyAlignment="1" applyProtection="1">
      <alignment vertical="center"/>
    </xf>
    <xf numFmtId="0" fontId="2" fillId="0" borderId="37" xfId="4" applyFont="1" applyFill="1" applyBorder="1" applyAlignment="1" applyProtection="1">
      <alignment vertical="center"/>
    </xf>
    <xf numFmtId="6" fontId="2" fillId="0" borderId="38" xfId="4" applyNumberFormat="1" applyFont="1" applyFill="1" applyBorder="1" applyAlignment="1">
      <alignment vertical="center"/>
    </xf>
    <xf numFmtId="6" fontId="2" fillId="0" borderId="39" xfId="4" applyNumberFormat="1" applyFont="1" applyFill="1" applyBorder="1" applyAlignment="1">
      <alignment vertical="center"/>
    </xf>
    <xf numFmtId="3" fontId="2" fillId="0" borderId="38" xfId="4" applyNumberFormat="1" applyFont="1" applyFill="1" applyBorder="1" applyAlignment="1">
      <alignment vertical="center"/>
    </xf>
    <xf numFmtId="6" fontId="2" fillId="0" borderId="40" xfId="4" applyNumberFormat="1" applyFont="1" applyFill="1" applyBorder="1" applyAlignment="1">
      <alignment vertical="center"/>
    </xf>
    <xf numFmtId="6" fontId="2" fillId="0" borderId="41" xfId="4" applyNumberFormat="1" applyFont="1" applyFill="1" applyBorder="1" applyAlignment="1">
      <alignment vertical="center"/>
    </xf>
    <xf numFmtId="3" fontId="2" fillId="0" borderId="40" xfId="4" applyNumberFormat="1" applyFont="1" applyFill="1" applyBorder="1" applyAlignment="1">
      <alignment vertical="center"/>
    </xf>
    <xf numFmtId="0" fontId="2" fillId="0" borderId="42" xfId="4" applyFont="1" applyFill="1" applyBorder="1" applyAlignment="1" applyProtection="1">
      <alignment vertical="center"/>
    </xf>
    <xf numFmtId="0" fontId="2" fillId="0" borderId="43" xfId="4" applyFont="1" applyFill="1" applyBorder="1" applyAlignment="1" applyProtection="1">
      <alignment vertical="center"/>
    </xf>
    <xf numFmtId="6" fontId="2" fillId="0" borderId="13" xfId="4" applyNumberFormat="1" applyFont="1" applyFill="1" applyBorder="1" applyAlignment="1">
      <alignment vertical="center"/>
    </xf>
    <xf numFmtId="6" fontId="2" fillId="0" borderId="10" xfId="4" applyNumberFormat="1" applyFont="1" applyFill="1" applyBorder="1" applyAlignment="1">
      <alignment vertical="center"/>
    </xf>
    <xf numFmtId="3" fontId="2" fillId="0" borderId="13" xfId="4" applyNumberFormat="1" applyFont="1" applyFill="1" applyBorder="1" applyAlignment="1">
      <alignment vertical="center"/>
    </xf>
    <xf numFmtId="0" fontId="2" fillId="0" borderId="44" xfId="4" applyFont="1" applyFill="1" applyBorder="1" applyAlignment="1" applyProtection="1">
      <alignment vertical="center"/>
    </xf>
    <xf numFmtId="0" fontId="2" fillId="0" borderId="45" xfId="4" applyFont="1" applyFill="1" applyBorder="1" applyAlignment="1" applyProtection="1">
      <alignment vertical="center"/>
    </xf>
    <xf numFmtId="0" fontId="3" fillId="0" borderId="19" xfId="4" applyFont="1" applyFill="1" applyBorder="1" applyAlignment="1" applyProtection="1">
      <alignment vertical="center"/>
    </xf>
    <xf numFmtId="0" fontId="3" fillId="0" borderId="19" xfId="4" applyFont="1" applyFill="1" applyBorder="1" applyAlignment="1" applyProtection="1">
      <alignment horizontal="center" vertical="center"/>
    </xf>
    <xf numFmtId="6" fontId="3" fillId="0" borderId="19" xfId="5" applyNumberFormat="1" applyFont="1" applyFill="1" applyBorder="1" applyAlignment="1" applyProtection="1">
      <alignment vertical="center"/>
    </xf>
    <xf numFmtId="38" fontId="3" fillId="0" borderId="19" xfId="5" applyNumberFormat="1" applyFont="1" applyFill="1" applyBorder="1" applyAlignment="1" applyProtection="1">
      <alignment vertical="center"/>
    </xf>
    <xf numFmtId="0" fontId="2" fillId="0" borderId="0" xfId="4" applyFont="1" applyFill="1" applyAlignment="1">
      <alignment horizontal="center" vertical="center"/>
    </xf>
    <xf numFmtId="0" fontId="2" fillId="0" borderId="0" xfId="4" applyFont="1" applyFill="1" applyAlignment="1">
      <alignment vertical="center"/>
    </xf>
    <xf numFmtId="0" fontId="2" fillId="0" borderId="0" xfId="4" applyFont="1" applyFill="1" applyBorder="1" applyAlignment="1">
      <alignment vertical="center"/>
    </xf>
    <xf numFmtId="0" fontId="2" fillId="0" borderId="0" xfId="4" quotePrefix="1" applyFont="1" applyFill="1" applyBorder="1" applyAlignment="1">
      <alignment horizontal="left" vertical="center"/>
    </xf>
    <xf numFmtId="0" fontId="0" fillId="0" borderId="0" xfId="0" applyFill="1"/>
    <xf numFmtId="0" fontId="3" fillId="9" borderId="19" xfId="0" applyFont="1" applyFill="1" applyBorder="1" applyAlignment="1">
      <alignment horizontal="center" vertical="center" wrapText="1"/>
    </xf>
    <xf numFmtId="0" fontId="3" fillId="4" borderId="19" xfId="4" quotePrefix="1" applyFont="1" applyFill="1" applyBorder="1" applyAlignment="1">
      <alignment horizontal="center" vertical="center" wrapText="1"/>
    </xf>
    <xf numFmtId="0" fontId="3" fillId="9" borderId="19" xfId="4" applyFont="1" applyFill="1" applyBorder="1" applyAlignment="1">
      <alignment horizontal="center" vertical="center" wrapText="1"/>
    </xf>
    <xf numFmtId="0" fontId="2" fillId="0" borderId="0" xfId="4" applyFont="1" applyAlignment="1">
      <alignment horizontal="center" vertical="center" wrapText="1"/>
    </xf>
    <xf numFmtId="0" fontId="2" fillId="6" borderId="12" xfId="4" applyFont="1" applyFill="1" applyBorder="1" applyAlignment="1">
      <alignment vertical="center" wrapText="1"/>
    </xf>
    <xf numFmtId="0" fontId="2" fillId="6" borderId="12" xfId="4" quotePrefix="1" applyFont="1" applyFill="1" applyBorder="1" applyAlignment="1">
      <alignment horizontal="center" vertical="center" wrapText="1"/>
    </xf>
    <xf numFmtId="5" fontId="2" fillId="6" borderId="12" xfId="4" quotePrefix="1" applyNumberFormat="1" applyFont="1" applyFill="1" applyBorder="1" applyAlignment="1">
      <alignment horizontal="center" vertical="center" wrapText="1"/>
    </xf>
    <xf numFmtId="0" fontId="2" fillId="6" borderId="46" xfId="4" quotePrefix="1" applyFont="1" applyFill="1" applyBorder="1" applyAlignment="1">
      <alignment horizontal="center" vertical="center" wrapText="1"/>
    </xf>
    <xf numFmtId="164" fontId="15" fillId="6" borderId="12" xfId="4" quotePrefix="1" applyNumberFormat="1" applyFont="1" applyFill="1" applyBorder="1" applyAlignment="1">
      <alignment horizontal="center" vertical="center" wrapText="1"/>
    </xf>
    <xf numFmtId="5" fontId="15" fillId="6" borderId="12" xfId="4" quotePrefix="1" applyNumberFormat="1" applyFont="1" applyFill="1" applyBorder="1" applyAlignment="1">
      <alignment horizontal="center" vertical="center" wrapText="1"/>
    </xf>
    <xf numFmtId="0" fontId="15" fillId="6" borderId="34" xfId="4" quotePrefix="1" applyFont="1" applyFill="1" applyBorder="1" applyAlignment="1">
      <alignment horizontal="center" vertical="center" wrapText="1"/>
    </xf>
    <xf numFmtId="38" fontId="2" fillId="0" borderId="38" xfId="4" applyNumberFormat="1" applyFont="1" applyFill="1" applyBorder="1" applyAlignment="1">
      <alignment vertical="center"/>
    </xf>
    <xf numFmtId="38" fontId="2" fillId="0" borderId="40" xfId="4" applyNumberFormat="1" applyFont="1" applyFill="1" applyBorder="1" applyAlignment="1">
      <alignment vertical="center"/>
    </xf>
    <xf numFmtId="38" fontId="2" fillId="0" borderId="13" xfId="4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6" fillId="0" borderId="47" xfId="0" applyFont="1" applyFill="1" applyBorder="1" applyAlignment="1">
      <alignment horizontal="center" vertical="center"/>
    </xf>
    <xf numFmtId="0" fontId="2" fillId="10" borderId="35" xfId="6" applyFont="1" applyFill="1" applyBorder="1" applyAlignment="1">
      <alignment horizontal="center" vertical="center" wrapText="1"/>
    </xf>
    <xf numFmtId="0" fontId="2" fillId="11" borderId="35" xfId="6" applyFont="1" applyFill="1" applyBorder="1" applyAlignment="1">
      <alignment horizontal="center" vertical="center" wrapText="1"/>
    </xf>
    <xf numFmtId="0" fontId="2" fillId="12" borderId="35" xfId="6" applyFont="1" applyFill="1" applyBorder="1" applyAlignment="1">
      <alignment horizontal="center" vertical="center" wrapText="1"/>
    </xf>
    <xf numFmtId="0" fontId="2" fillId="13" borderId="19" xfId="6" applyFont="1" applyFill="1" applyBorder="1" applyAlignment="1">
      <alignment horizontal="center" vertical="center" wrapText="1"/>
    </xf>
    <xf numFmtId="0" fontId="2" fillId="10" borderId="12" xfId="6" applyFont="1" applyFill="1" applyBorder="1" applyAlignment="1">
      <alignment horizontal="center" vertical="center" wrapText="1"/>
    </xf>
    <xf numFmtId="0" fontId="2" fillId="11" borderId="13" xfId="6" applyFont="1" applyFill="1" applyBorder="1" applyAlignment="1">
      <alignment horizontal="center" vertical="center" wrapText="1"/>
    </xf>
    <xf numFmtId="0" fontId="2" fillId="12" borderId="13" xfId="6" applyFont="1" applyFill="1" applyBorder="1" applyAlignment="1">
      <alignment horizontal="center" vertical="center" wrapText="1"/>
    </xf>
    <xf numFmtId="0" fontId="0" fillId="10" borderId="13" xfId="0" applyFill="1" applyBorder="1" applyAlignment="1">
      <alignment horizontal="center" vertical="center"/>
    </xf>
    <xf numFmtId="0" fontId="13" fillId="6" borderId="19" xfId="7" quotePrefix="1" applyNumberFormat="1" applyFont="1" applyFill="1" applyBorder="1" applyAlignment="1" applyProtection="1">
      <alignment horizontal="center" vertical="center"/>
    </xf>
    <xf numFmtId="0" fontId="13" fillId="6" borderId="18" xfId="7" quotePrefix="1" applyNumberFormat="1" applyFont="1" applyFill="1" applyBorder="1" applyAlignment="1" applyProtection="1">
      <alignment horizontal="center" vertical="center"/>
    </xf>
    <xf numFmtId="0" fontId="5" fillId="0" borderId="40" xfId="6" applyFont="1" applyFill="1" applyBorder="1" applyAlignment="1" applyProtection="1">
      <alignment horizontal="center" vertical="center"/>
    </xf>
    <xf numFmtId="0" fontId="5" fillId="0" borderId="40" xfId="6" applyFont="1" applyFill="1" applyBorder="1" applyAlignment="1" applyProtection="1">
      <alignment horizontal="left" vertical="center"/>
    </xf>
    <xf numFmtId="38" fontId="5" fillId="0" borderId="38" xfId="6" applyNumberFormat="1" applyFont="1" applyFill="1" applyBorder="1" applyAlignment="1" applyProtection="1">
      <alignment vertical="center"/>
    </xf>
    <xf numFmtId="38" fontId="5" fillId="12" borderId="38" xfId="6" applyNumberFormat="1" applyFont="1" applyFill="1" applyBorder="1" applyAlignment="1" applyProtection="1">
      <alignment vertical="center"/>
    </xf>
    <xf numFmtId="38" fontId="5" fillId="0" borderId="40" xfId="6" applyNumberFormat="1" applyFont="1" applyFill="1" applyBorder="1" applyAlignment="1" applyProtection="1">
      <alignment vertical="center"/>
    </xf>
    <xf numFmtId="38" fontId="5" fillId="12" borderId="40" xfId="6" applyNumberFormat="1" applyFont="1" applyFill="1" applyBorder="1" applyAlignment="1" applyProtection="1">
      <alignment vertical="center"/>
    </xf>
    <xf numFmtId="0" fontId="5" fillId="0" borderId="13" xfId="6" applyFont="1" applyFill="1" applyBorder="1" applyAlignment="1" applyProtection="1">
      <alignment horizontal="center" vertical="center"/>
    </xf>
    <xf numFmtId="0" fontId="5" fillId="0" borderId="13" xfId="6" applyFont="1" applyFill="1" applyBorder="1" applyAlignment="1" applyProtection="1">
      <alignment horizontal="left" vertical="center"/>
    </xf>
    <xf numFmtId="38" fontId="5" fillId="0" borderId="13" xfId="6" applyNumberFormat="1" applyFont="1" applyFill="1" applyBorder="1" applyAlignment="1" applyProtection="1">
      <alignment vertical="center"/>
    </xf>
    <xf numFmtId="38" fontId="5" fillId="12" borderId="13" xfId="6" applyNumberFormat="1" applyFont="1" applyFill="1" applyBorder="1" applyAlignment="1" applyProtection="1">
      <alignment vertical="center"/>
    </xf>
    <xf numFmtId="0" fontId="5" fillId="0" borderId="38" xfId="6" applyFont="1" applyFill="1" applyBorder="1" applyAlignment="1" applyProtection="1">
      <alignment horizontal="center" vertical="center"/>
    </xf>
    <xf numFmtId="0" fontId="5" fillId="0" borderId="38" xfId="6" applyFont="1" applyFill="1" applyBorder="1" applyAlignment="1" applyProtection="1">
      <alignment horizontal="left" vertical="center"/>
    </xf>
    <xf numFmtId="0" fontId="5" fillId="0" borderId="12" xfId="6" applyFont="1" applyFill="1" applyBorder="1" applyAlignment="1" applyProtection="1">
      <alignment horizontal="center" vertical="center"/>
    </xf>
    <xf numFmtId="0" fontId="5" fillId="0" borderId="12" xfId="6" applyFont="1" applyFill="1" applyBorder="1" applyAlignment="1" applyProtection="1">
      <alignment horizontal="left" vertical="center"/>
    </xf>
    <xf numFmtId="38" fontId="5" fillId="0" borderId="12" xfId="6" applyNumberFormat="1" applyFont="1" applyFill="1" applyBorder="1" applyAlignment="1" applyProtection="1">
      <alignment vertical="center"/>
    </xf>
    <xf numFmtId="38" fontId="5" fillId="12" borderId="12" xfId="6" applyNumberFormat="1" applyFont="1" applyFill="1" applyBorder="1" applyAlignment="1" applyProtection="1">
      <alignment vertical="center"/>
    </xf>
    <xf numFmtId="38" fontId="1" fillId="0" borderId="6" xfId="0" applyNumberFormat="1" applyFont="1" applyFill="1" applyBorder="1" applyAlignment="1">
      <alignment horizontal="center" vertical="center"/>
    </xf>
    <xf numFmtId="38" fontId="1" fillId="12" borderId="6" xfId="0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center" vertical="center"/>
    </xf>
    <xf numFmtId="0" fontId="3" fillId="4" borderId="8" xfId="1" applyFont="1" applyFill="1" applyBorder="1" applyAlignment="1">
      <alignment horizontal="center" vertical="center"/>
    </xf>
    <xf numFmtId="0" fontId="3" fillId="4" borderId="9" xfId="1" applyFont="1" applyFill="1" applyBorder="1" applyAlignment="1">
      <alignment horizontal="center" vertical="center"/>
    </xf>
    <xf numFmtId="0" fontId="2" fillId="6" borderId="17" xfId="1" applyFont="1" applyFill="1" applyBorder="1" applyAlignment="1">
      <alignment horizontal="center" vertical="center"/>
    </xf>
    <xf numFmtId="0" fontId="2" fillId="6" borderId="18" xfId="1" applyFont="1" applyFill="1" applyBorder="1" applyAlignment="1">
      <alignment horizontal="center" vertical="center"/>
    </xf>
    <xf numFmtId="0" fontId="11" fillId="2" borderId="19" xfId="1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10" fillId="3" borderId="3" xfId="1" applyFont="1" applyFill="1" applyBorder="1" applyAlignment="1">
      <alignment horizontal="center" vertical="center" wrapText="1"/>
    </xf>
    <xf numFmtId="0" fontId="10" fillId="3" borderId="4" xfId="1" applyFont="1" applyFill="1" applyBorder="1" applyAlignment="1">
      <alignment horizontal="center" vertical="center" wrapText="1"/>
    </xf>
    <xf numFmtId="0" fontId="10" fillId="3" borderId="5" xfId="1" applyFont="1" applyFill="1" applyBorder="1" applyAlignment="1">
      <alignment horizontal="center" vertical="center" wrapText="1"/>
    </xf>
    <xf numFmtId="0" fontId="10" fillId="4" borderId="7" xfId="1" applyFont="1" applyFill="1" applyBorder="1" applyAlignment="1">
      <alignment horizontal="center" vertical="center"/>
    </xf>
    <xf numFmtId="0" fontId="10" fillId="4" borderId="8" xfId="1" applyFont="1" applyFill="1" applyBorder="1" applyAlignment="1">
      <alignment horizontal="center" vertical="center"/>
    </xf>
    <xf numFmtId="0" fontId="10" fillId="4" borderId="9" xfId="1" applyFont="1" applyFill="1" applyBorder="1" applyAlignment="1">
      <alignment horizontal="center" vertical="center"/>
    </xf>
    <xf numFmtId="0" fontId="3" fillId="4" borderId="19" xfId="4" applyFont="1" applyFill="1" applyBorder="1" applyAlignment="1">
      <alignment horizontal="center" vertical="center"/>
    </xf>
    <xf numFmtId="1" fontId="13" fillId="6" borderId="19" xfId="4" applyNumberFormat="1" applyFont="1" applyFill="1" applyBorder="1" applyAlignment="1" applyProtection="1">
      <alignment horizontal="center" vertical="center"/>
    </xf>
    <xf numFmtId="1" fontId="13" fillId="6" borderId="1" xfId="4" applyNumberFormat="1" applyFont="1" applyFill="1" applyBorder="1" applyAlignment="1" applyProtection="1">
      <alignment horizontal="center" vertical="center"/>
    </xf>
    <xf numFmtId="1" fontId="13" fillId="6" borderId="2" xfId="4" applyNumberFormat="1" applyFont="1" applyFill="1" applyBorder="1" applyAlignment="1" applyProtection="1">
      <alignment horizontal="center" vertical="center"/>
    </xf>
    <xf numFmtId="0" fontId="3" fillId="9" borderId="19" xfId="4" applyFont="1" applyFill="1" applyBorder="1" applyAlignment="1">
      <alignment horizontal="center" vertical="center"/>
    </xf>
    <xf numFmtId="1" fontId="13" fillId="6" borderId="17" xfId="4" applyNumberFormat="1" applyFont="1" applyFill="1" applyBorder="1" applyAlignment="1" applyProtection="1">
      <alignment horizontal="center" vertical="center"/>
    </xf>
    <xf numFmtId="1" fontId="13" fillId="6" borderId="18" xfId="4" applyNumberFormat="1" applyFont="1" applyFill="1" applyBorder="1" applyAlignment="1" applyProtection="1">
      <alignment horizontal="center" vertical="center"/>
    </xf>
    <xf numFmtId="0" fontId="16" fillId="0" borderId="47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</cellXfs>
  <cellStyles count="8">
    <cellStyle name="Comma 10" xfId="7"/>
    <cellStyle name="Comma 4" xfId="5"/>
    <cellStyle name="Currency 2 2" xfId="3"/>
    <cellStyle name="Normal" xfId="0" builtinId="0"/>
    <cellStyle name="Normal 2" xfId="2"/>
    <cellStyle name="Normal 2 2" xfId="4"/>
    <cellStyle name="Normal 8 2" xfId="1"/>
    <cellStyle name="Normal_Sheet1 2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1"/>
  <sheetViews>
    <sheetView tabSelected="1" view="pageBreakPreview" zoomScaleNormal="100" zoomScaleSheetLayoutView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ColWidth="9.140625" defaultRowHeight="12.75" x14ac:dyDescent="0.2"/>
  <cols>
    <col min="1" max="1" width="5.5703125" customWidth="1"/>
    <col min="2" max="2" width="20.85546875" customWidth="1"/>
    <col min="3" max="3" width="14" customWidth="1"/>
    <col min="4" max="4" width="14.5703125" customWidth="1"/>
    <col min="5" max="9" width="14" customWidth="1"/>
    <col min="10" max="10" width="14.42578125" customWidth="1"/>
    <col min="11" max="11" width="24" customWidth="1"/>
    <col min="12" max="13" width="21.28515625" customWidth="1"/>
    <col min="14" max="14" width="22.85546875" customWidth="1"/>
  </cols>
  <sheetData>
    <row r="1" spans="1:14" ht="27" customHeight="1" thickBot="1" x14ac:dyDescent="0.25">
      <c r="A1" s="134" t="s">
        <v>0</v>
      </c>
      <c r="B1" s="135"/>
      <c r="C1" s="138" t="s">
        <v>1</v>
      </c>
      <c r="D1" s="139"/>
      <c r="E1" s="139"/>
      <c r="F1" s="139"/>
      <c r="G1" s="139"/>
      <c r="H1" s="139"/>
      <c r="I1" s="139"/>
      <c r="J1" s="140"/>
      <c r="K1" s="1" t="s">
        <v>2</v>
      </c>
      <c r="L1" s="141" t="s">
        <v>3</v>
      </c>
      <c r="M1" s="142"/>
      <c r="N1" s="143"/>
    </row>
    <row r="2" spans="1:14" ht="115.9" customHeight="1" x14ac:dyDescent="0.2">
      <c r="A2" s="136"/>
      <c r="B2" s="137"/>
      <c r="C2" s="2" t="s">
        <v>4</v>
      </c>
      <c r="D2" s="2" t="s">
        <v>5</v>
      </c>
      <c r="E2" s="2" t="s">
        <v>6</v>
      </c>
      <c r="F2" s="3" t="s">
        <v>7</v>
      </c>
      <c r="G2" s="2" t="s">
        <v>8</v>
      </c>
      <c r="H2" s="2" t="s">
        <v>9</v>
      </c>
      <c r="I2" s="2" t="s">
        <v>10</v>
      </c>
      <c r="J2" s="3" t="s">
        <v>11</v>
      </c>
      <c r="K2" s="4" t="s">
        <v>12</v>
      </c>
      <c r="L2" s="5" t="s">
        <v>12</v>
      </c>
      <c r="M2" s="6" t="s">
        <v>13</v>
      </c>
      <c r="N2" s="7" t="s">
        <v>14</v>
      </c>
    </row>
    <row r="3" spans="1:14" ht="14.45" customHeight="1" x14ac:dyDescent="0.2">
      <c r="A3" s="144"/>
      <c r="B3" s="145"/>
      <c r="C3" s="8">
        <v>1</v>
      </c>
      <c r="D3" s="8">
        <f>C3+1</f>
        <v>2</v>
      </c>
      <c r="E3" s="8">
        <f t="shared" ref="E3:J3" si="0">D3+1</f>
        <v>3</v>
      </c>
      <c r="F3" s="8">
        <f t="shared" si="0"/>
        <v>4</v>
      </c>
      <c r="G3" s="8">
        <f t="shared" si="0"/>
        <v>5</v>
      </c>
      <c r="H3" s="8">
        <f t="shared" si="0"/>
        <v>6</v>
      </c>
      <c r="I3" s="8">
        <f t="shared" si="0"/>
        <v>7</v>
      </c>
      <c r="J3" s="8">
        <f t="shared" si="0"/>
        <v>8</v>
      </c>
      <c r="K3" s="9">
        <f>J3+1</f>
        <v>9</v>
      </c>
      <c r="L3" s="10">
        <f>K3+1</f>
        <v>10</v>
      </c>
      <c r="M3" s="8">
        <f>L3+1</f>
        <v>11</v>
      </c>
      <c r="N3" s="8">
        <f>M3+1</f>
        <v>12</v>
      </c>
    </row>
    <row r="4" spans="1:14" ht="14.45" hidden="1" customHeight="1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4.45" hidden="1" customHeight="1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4.45" hidden="1" customHeight="1" x14ac:dyDescent="0.2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16.149999999999999" customHeight="1" x14ac:dyDescent="0.2">
      <c r="A7" s="12" t="s">
        <v>15</v>
      </c>
      <c r="B7" s="12" t="s">
        <v>16</v>
      </c>
      <c r="C7" s="13">
        <v>3055.7472969678847</v>
      </c>
      <c r="D7" s="13">
        <v>672.26440533293464</v>
      </c>
      <c r="E7" s="13">
        <v>183.3448378180731</v>
      </c>
      <c r="F7" s="13">
        <v>4583.6209454518266</v>
      </c>
      <c r="G7" s="13">
        <v>1833.4483781807305</v>
      </c>
      <c r="H7" s="13">
        <v>768</v>
      </c>
      <c r="I7" s="13">
        <v>777.48</v>
      </c>
      <c r="J7" s="13">
        <v>169.60411365564036</v>
      </c>
      <c r="K7" s="14">
        <f>'Detail Calculation exclude debt'!Q7</f>
        <v>2624</v>
      </c>
      <c r="L7" s="15">
        <f t="shared" ref="L7:L70" si="1">K7</f>
        <v>2624</v>
      </c>
      <c r="M7" s="13">
        <f>'Detail Calculation for debt'!O7</f>
        <v>0</v>
      </c>
      <c r="N7" s="13">
        <f>L7+M7</f>
        <v>2624</v>
      </c>
    </row>
    <row r="8" spans="1:14" ht="16.149999999999999" customHeight="1" x14ac:dyDescent="0.2">
      <c r="A8" s="16" t="s">
        <v>17</v>
      </c>
      <c r="B8" s="16" t="s">
        <v>18</v>
      </c>
      <c r="C8" s="17">
        <v>3365.5939892153938</v>
      </c>
      <c r="D8" s="17">
        <v>740.43067762738667</v>
      </c>
      <c r="E8" s="17">
        <v>201.93563935292366</v>
      </c>
      <c r="F8" s="17">
        <v>5048.3909838230902</v>
      </c>
      <c r="G8" s="17">
        <v>2019.3563935292364</v>
      </c>
      <c r="H8" s="17">
        <v>1422</v>
      </c>
      <c r="I8" s="17">
        <v>842.32</v>
      </c>
      <c r="J8" s="17">
        <v>169.60425639726375</v>
      </c>
      <c r="K8" s="18">
        <f>'Detail Calculation exclude debt'!Q8</f>
        <v>2844</v>
      </c>
      <c r="L8" s="19">
        <f t="shared" si="1"/>
        <v>2844</v>
      </c>
      <c r="M8" s="17">
        <f>'Detail Calculation for debt'!O8</f>
        <v>550</v>
      </c>
      <c r="N8" s="17">
        <f t="shared" ref="N8:N71" si="2">L8+M8</f>
        <v>3394</v>
      </c>
    </row>
    <row r="9" spans="1:14" ht="16.149999999999999" customHeight="1" x14ac:dyDescent="0.2">
      <c r="A9" s="16" t="s">
        <v>19</v>
      </c>
      <c r="B9" s="16" t="s">
        <v>20</v>
      </c>
      <c r="C9" s="17">
        <v>2512.8341460040806</v>
      </c>
      <c r="D9" s="17">
        <v>552.82351212089759</v>
      </c>
      <c r="E9" s="17">
        <v>150.77004876024483</v>
      </c>
      <c r="F9" s="17">
        <v>3769.2512190061211</v>
      </c>
      <c r="G9" s="17">
        <v>1507.7004876024482</v>
      </c>
      <c r="H9" s="17">
        <v>644</v>
      </c>
      <c r="I9" s="17">
        <v>596.84</v>
      </c>
      <c r="J9" s="17">
        <v>169.60412997534343</v>
      </c>
      <c r="K9" s="18">
        <f>'Detail Calculation exclude debt'!Q9</f>
        <v>5748</v>
      </c>
      <c r="L9" s="19">
        <f t="shared" si="1"/>
        <v>5748</v>
      </c>
      <c r="M9" s="17">
        <f>'Detail Calculation for debt'!O9</f>
        <v>908</v>
      </c>
      <c r="N9" s="17">
        <f t="shared" si="2"/>
        <v>6656</v>
      </c>
    </row>
    <row r="10" spans="1:14" ht="16.149999999999999" customHeight="1" x14ac:dyDescent="0.2">
      <c r="A10" s="16" t="s">
        <v>21</v>
      </c>
      <c r="B10" s="16" t="s">
        <v>22</v>
      </c>
      <c r="C10" s="17">
        <v>2990.0980810492192</v>
      </c>
      <c r="D10" s="17">
        <v>657.82157783082835</v>
      </c>
      <c r="E10" s="17">
        <v>179.40588486295314</v>
      </c>
      <c r="F10" s="17">
        <v>4485.1471215738293</v>
      </c>
      <c r="G10" s="17">
        <v>1794.0588486295314</v>
      </c>
      <c r="H10" s="17">
        <v>1182</v>
      </c>
      <c r="I10" s="17">
        <v>585.76</v>
      </c>
      <c r="J10" s="17">
        <v>169.60405096373734</v>
      </c>
      <c r="K10" s="18">
        <f>'Detail Calculation exclude debt'!Q10</f>
        <v>4742</v>
      </c>
      <c r="L10" s="19">
        <f t="shared" si="1"/>
        <v>4742</v>
      </c>
      <c r="M10" s="17">
        <f>'Detail Calculation for debt'!O10</f>
        <v>0</v>
      </c>
      <c r="N10" s="17">
        <f t="shared" si="2"/>
        <v>4742</v>
      </c>
    </row>
    <row r="11" spans="1:14" ht="16.149999999999999" customHeight="1" x14ac:dyDescent="0.2">
      <c r="A11" s="20" t="s">
        <v>23</v>
      </c>
      <c r="B11" s="20" t="s">
        <v>24</v>
      </c>
      <c r="C11" s="21">
        <v>3235.305641658053</v>
      </c>
      <c r="D11" s="21">
        <v>711.76724116477158</v>
      </c>
      <c r="E11" s="21">
        <v>194.11833849948317</v>
      </c>
      <c r="F11" s="21">
        <v>4852.9584624870795</v>
      </c>
      <c r="G11" s="21">
        <v>1941.1833849948316</v>
      </c>
      <c r="H11" s="21">
        <v>764</v>
      </c>
      <c r="I11" s="21">
        <v>555.91</v>
      </c>
      <c r="J11" s="21">
        <v>169.60417875798026</v>
      </c>
      <c r="K11" s="22">
        <f>'Detail Calculation exclude debt'!Q11</f>
        <v>2297</v>
      </c>
      <c r="L11" s="23">
        <f t="shared" si="1"/>
        <v>2297</v>
      </c>
      <c r="M11" s="21">
        <f>'Detail Calculation for debt'!O11</f>
        <v>0</v>
      </c>
      <c r="N11" s="21">
        <f t="shared" si="2"/>
        <v>2297</v>
      </c>
    </row>
    <row r="12" spans="1:14" ht="16.149999999999999" customHeight="1" x14ac:dyDescent="0.2">
      <c r="A12" s="12" t="s">
        <v>25</v>
      </c>
      <c r="B12" s="12" t="s">
        <v>26</v>
      </c>
      <c r="C12" s="13">
        <v>3053.0241388076288</v>
      </c>
      <c r="D12" s="13">
        <v>671.66531053767835</v>
      </c>
      <c r="E12" s="13">
        <v>183.18144832845772</v>
      </c>
      <c r="F12" s="13">
        <v>4579.5362082114425</v>
      </c>
      <c r="G12" s="13">
        <v>1831.8144832845771</v>
      </c>
      <c r="H12" s="13">
        <v>1171</v>
      </c>
      <c r="I12" s="13">
        <v>545.4799999999999</v>
      </c>
      <c r="J12" s="13">
        <v>169.60414866032843</v>
      </c>
      <c r="K12" s="14">
        <f>'Detail Calculation exclude debt'!Q12</f>
        <v>4146</v>
      </c>
      <c r="L12" s="15">
        <f t="shared" si="1"/>
        <v>4146</v>
      </c>
      <c r="M12" s="13">
        <f>'Detail Calculation for debt'!O12</f>
        <v>835</v>
      </c>
      <c r="N12" s="13">
        <f t="shared" si="2"/>
        <v>4981</v>
      </c>
    </row>
    <row r="13" spans="1:14" ht="16.149999999999999" customHeight="1" x14ac:dyDescent="0.2">
      <c r="A13" s="16" t="s">
        <v>27</v>
      </c>
      <c r="B13" s="16" t="s">
        <v>28</v>
      </c>
      <c r="C13" s="17">
        <v>1926.8389641776996</v>
      </c>
      <c r="D13" s="17">
        <v>423.90457211909398</v>
      </c>
      <c r="E13" s="17">
        <v>115.61033785066198</v>
      </c>
      <c r="F13" s="17">
        <v>2890.2584462665495</v>
      </c>
      <c r="G13" s="17">
        <v>1156.1033785066199</v>
      </c>
      <c r="H13" s="17">
        <v>225</v>
      </c>
      <c r="I13" s="17">
        <v>756.91999999999985</v>
      </c>
      <c r="J13" s="17">
        <v>169.60422670509126</v>
      </c>
      <c r="K13" s="18">
        <f>'Detail Calculation exclude debt'!Q13</f>
        <v>11809</v>
      </c>
      <c r="L13" s="19">
        <f t="shared" si="1"/>
        <v>11809</v>
      </c>
      <c r="M13" s="17">
        <f>'Detail Calculation for debt'!O13</f>
        <v>1090</v>
      </c>
      <c r="N13" s="17">
        <f t="shared" si="2"/>
        <v>12899</v>
      </c>
    </row>
    <row r="14" spans="1:14" ht="16.149999999999999" customHeight="1" x14ac:dyDescent="0.2">
      <c r="A14" s="16" t="s">
        <v>29</v>
      </c>
      <c r="B14" s="16" t="s">
        <v>30</v>
      </c>
      <c r="C14" s="17">
        <v>2897.4937356196178</v>
      </c>
      <c r="D14" s="17">
        <v>637.44862183631585</v>
      </c>
      <c r="E14" s="17">
        <v>173.84962413717705</v>
      </c>
      <c r="F14" s="17">
        <v>4346.2406034294272</v>
      </c>
      <c r="G14" s="17">
        <v>1738.4962413717703</v>
      </c>
      <c r="H14" s="17">
        <v>994</v>
      </c>
      <c r="I14" s="17">
        <v>725.76</v>
      </c>
      <c r="J14" s="17">
        <v>169.60412103875206</v>
      </c>
      <c r="K14" s="18">
        <f>'Detail Calculation exclude debt'!Q14</f>
        <v>4488</v>
      </c>
      <c r="L14" s="19">
        <f t="shared" si="1"/>
        <v>4488</v>
      </c>
      <c r="M14" s="17">
        <f>'Detail Calculation for debt'!O14</f>
        <v>607</v>
      </c>
      <c r="N14" s="17">
        <f t="shared" si="2"/>
        <v>5095</v>
      </c>
    </row>
    <row r="15" spans="1:14" ht="16.149999999999999" customHeight="1" x14ac:dyDescent="0.2">
      <c r="A15" s="16" t="s">
        <v>31</v>
      </c>
      <c r="B15" s="16" t="s">
        <v>32</v>
      </c>
      <c r="C15" s="17">
        <v>2740.4656800138519</v>
      </c>
      <c r="D15" s="17">
        <v>602.90244960304733</v>
      </c>
      <c r="E15" s="17">
        <v>164.42794080083112</v>
      </c>
      <c r="F15" s="17">
        <v>4110.6985200207773</v>
      </c>
      <c r="G15" s="17">
        <v>1644.2794080083111</v>
      </c>
      <c r="H15" s="17">
        <v>858</v>
      </c>
      <c r="I15" s="17">
        <v>744.76</v>
      </c>
      <c r="J15" s="17">
        <v>169.60414688192466</v>
      </c>
      <c r="K15" s="18">
        <f>'Detail Calculation exclude debt'!Q15</f>
        <v>4945</v>
      </c>
      <c r="L15" s="19">
        <f t="shared" si="1"/>
        <v>4945</v>
      </c>
      <c r="M15" s="17">
        <f>'Detail Calculation for debt'!O15</f>
        <v>810</v>
      </c>
      <c r="N15" s="17">
        <f t="shared" si="2"/>
        <v>5755</v>
      </c>
    </row>
    <row r="16" spans="1:14" ht="16.149999999999999" customHeight="1" x14ac:dyDescent="0.2">
      <c r="A16" s="20" t="s">
        <v>33</v>
      </c>
      <c r="B16" s="20" t="s">
        <v>34</v>
      </c>
      <c r="C16" s="21">
        <v>2182.7137043801467</v>
      </c>
      <c r="D16" s="21">
        <v>480.19701496363234</v>
      </c>
      <c r="E16" s="21">
        <v>130.9628222628088</v>
      </c>
      <c r="F16" s="21">
        <v>3274.0705565702201</v>
      </c>
      <c r="G16" s="21">
        <v>1309.628222628088</v>
      </c>
      <c r="H16" s="21">
        <v>420</v>
      </c>
      <c r="I16" s="21">
        <v>608.04000000000008</v>
      </c>
      <c r="J16" s="21">
        <v>169.60414438094074</v>
      </c>
      <c r="K16" s="22">
        <f>'Detail Calculation exclude debt'!Q16</f>
        <v>6446</v>
      </c>
      <c r="L16" s="23">
        <f t="shared" si="1"/>
        <v>6446</v>
      </c>
      <c r="M16" s="21">
        <f>'Detail Calculation for debt'!O16</f>
        <v>1128</v>
      </c>
      <c r="N16" s="21">
        <f t="shared" si="2"/>
        <v>7574</v>
      </c>
    </row>
    <row r="17" spans="1:14" ht="16.149999999999999" customHeight="1" x14ac:dyDescent="0.2">
      <c r="A17" s="12" t="s">
        <v>35</v>
      </c>
      <c r="B17" s="12" t="s">
        <v>36</v>
      </c>
      <c r="C17" s="13">
        <v>3300.6717006224194</v>
      </c>
      <c r="D17" s="13">
        <v>726.14777413693218</v>
      </c>
      <c r="E17" s="13">
        <v>198.04030203734513</v>
      </c>
      <c r="F17" s="13">
        <v>4951.0075509336284</v>
      </c>
      <c r="G17" s="13">
        <v>1980.4030203734517</v>
      </c>
      <c r="H17" s="13">
        <v>1560</v>
      </c>
      <c r="I17" s="13">
        <v>706.55</v>
      </c>
      <c r="J17" s="13">
        <v>169.60388349514562</v>
      </c>
      <c r="K17" s="14">
        <f>'Detail Calculation exclude debt'!Q17</f>
        <v>2986</v>
      </c>
      <c r="L17" s="15">
        <f t="shared" si="1"/>
        <v>2986</v>
      </c>
      <c r="M17" s="13">
        <f>'Detail Calculation for debt'!O17</f>
        <v>512</v>
      </c>
      <c r="N17" s="13">
        <f t="shared" si="2"/>
        <v>3498</v>
      </c>
    </row>
    <row r="18" spans="1:14" ht="16.149999999999999" customHeight="1" x14ac:dyDescent="0.2">
      <c r="A18" s="16" t="s">
        <v>37</v>
      </c>
      <c r="B18" s="16" t="s">
        <v>38</v>
      </c>
      <c r="C18" s="17">
        <v>1028.1530712374531</v>
      </c>
      <c r="D18" s="17">
        <v>226.19367567223972</v>
      </c>
      <c r="E18" s="17">
        <v>61.689184274247189</v>
      </c>
      <c r="F18" s="17">
        <v>1542.2296068561795</v>
      </c>
      <c r="G18" s="17">
        <v>616.89184274247191</v>
      </c>
      <c r="H18" s="17">
        <v>0</v>
      </c>
      <c r="I18" s="17">
        <v>1063.31</v>
      </c>
      <c r="J18" s="17">
        <v>169.60452418096725</v>
      </c>
      <c r="K18" s="18">
        <f>'Detail Calculation exclude debt'!Q18</f>
        <v>10952</v>
      </c>
      <c r="L18" s="19">
        <f t="shared" si="1"/>
        <v>10952</v>
      </c>
      <c r="M18" s="17">
        <f>'Detail Calculation for debt'!O18</f>
        <v>0</v>
      </c>
      <c r="N18" s="17">
        <f t="shared" si="2"/>
        <v>10952</v>
      </c>
    </row>
    <row r="19" spans="1:14" ht="16.149999999999999" customHeight="1" x14ac:dyDescent="0.2">
      <c r="A19" s="16" t="s">
        <v>39</v>
      </c>
      <c r="B19" s="16" t="s">
        <v>40</v>
      </c>
      <c r="C19" s="17">
        <v>3308.2871510078226</v>
      </c>
      <c r="D19" s="17">
        <v>727.82317322172094</v>
      </c>
      <c r="E19" s="17">
        <v>198.49722906046935</v>
      </c>
      <c r="F19" s="17">
        <v>4962.4307265117341</v>
      </c>
      <c r="G19" s="17">
        <v>1984.9722906046936</v>
      </c>
      <c r="H19" s="17">
        <v>1348</v>
      </c>
      <c r="I19" s="17">
        <v>749.43000000000006</v>
      </c>
      <c r="J19" s="17">
        <v>169.60399334442596</v>
      </c>
      <c r="K19" s="18">
        <f>'Detail Calculation exclude debt'!Q19</f>
        <v>3131</v>
      </c>
      <c r="L19" s="19">
        <f t="shared" si="1"/>
        <v>3131</v>
      </c>
      <c r="M19" s="17">
        <f>'Detail Calculation for debt'!O19</f>
        <v>41</v>
      </c>
      <c r="N19" s="17">
        <f t="shared" si="2"/>
        <v>3172</v>
      </c>
    </row>
    <row r="20" spans="1:14" ht="16.149999999999999" customHeight="1" x14ac:dyDescent="0.2">
      <c r="A20" s="16" t="s">
        <v>41</v>
      </c>
      <c r="B20" s="16" t="s">
        <v>42</v>
      </c>
      <c r="C20" s="17">
        <v>3019.9972829275134</v>
      </c>
      <c r="D20" s="17">
        <v>664.39940224405302</v>
      </c>
      <c r="E20" s="17">
        <v>181.19983697565078</v>
      </c>
      <c r="F20" s="17">
        <v>4529.9959243912708</v>
      </c>
      <c r="G20" s="17">
        <v>1811.9983697565083</v>
      </c>
      <c r="H20" s="17">
        <v>1383</v>
      </c>
      <c r="I20" s="17">
        <v>809.9799999999999</v>
      </c>
      <c r="J20" s="17">
        <v>169.60421545667447</v>
      </c>
      <c r="K20" s="18">
        <f>'Detail Calculation exclude debt'!Q20</f>
        <v>3870</v>
      </c>
      <c r="L20" s="19">
        <f t="shared" si="1"/>
        <v>3870</v>
      </c>
      <c r="M20" s="17">
        <f>'Detail Calculation for debt'!O20</f>
        <v>311</v>
      </c>
      <c r="N20" s="17">
        <f t="shared" si="2"/>
        <v>4181</v>
      </c>
    </row>
    <row r="21" spans="1:14" ht="16.149999999999999" customHeight="1" x14ac:dyDescent="0.2">
      <c r="A21" s="20" t="s">
        <v>43</v>
      </c>
      <c r="B21" s="20" t="s">
        <v>44</v>
      </c>
      <c r="C21" s="21">
        <v>3250.1106332486047</v>
      </c>
      <c r="D21" s="21">
        <v>715.02433931469295</v>
      </c>
      <c r="E21" s="21">
        <v>195.0066379949163</v>
      </c>
      <c r="F21" s="21">
        <v>4875.1659498729068</v>
      </c>
      <c r="G21" s="21">
        <v>1950.0663799491629</v>
      </c>
      <c r="H21" s="21">
        <v>1300</v>
      </c>
      <c r="I21" s="21">
        <v>553.79999999999995</v>
      </c>
      <c r="J21" s="21">
        <v>100</v>
      </c>
      <c r="K21" s="22">
        <f>'Detail Calculation exclude debt'!Q21</f>
        <v>3213</v>
      </c>
      <c r="L21" s="23">
        <f t="shared" si="1"/>
        <v>3213</v>
      </c>
      <c r="M21" s="21">
        <f>'Detail Calculation for debt'!O21</f>
        <v>0</v>
      </c>
      <c r="N21" s="21">
        <f t="shared" si="2"/>
        <v>3213</v>
      </c>
    </row>
    <row r="22" spans="1:14" ht="16.149999999999999" customHeight="1" x14ac:dyDescent="0.2">
      <c r="A22" s="12" t="s">
        <v>45</v>
      </c>
      <c r="B22" s="12" t="s">
        <v>46</v>
      </c>
      <c r="C22" s="13">
        <v>1234.1094604697303</v>
      </c>
      <c r="D22" s="13">
        <v>271.50408130334068</v>
      </c>
      <c r="E22" s="13">
        <v>74.046567628183823</v>
      </c>
      <c r="F22" s="13">
        <v>1851.1641907045957</v>
      </c>
      <c r="G22" s="13">
        <v>740.46567628183834</v>
      </c>
      <c r="H22" s="13">
        <v>0</v>
      </c>
      <c r="I22" s="13">
        <v>686.73</v>
      </c>
      <c r="J22" s="13">
        <v>169.60411899313502</v>
      </c>
      <c r="K22" s="14">
        <f>'Detail Calculation exclude debt'!Q22</f>
        <v>13038</v>
      </c>
      <c r="L22" s="15">
        <f t="shared" si="1"/>
        <v>13038</v>
      </c>
      <c r="M22" s="13">
        <f>'Detail Calculation for debt'!O22</f>
        <v>1545</v>
      </c>
      <c r="N22" s="13">
        <f t="shared" si="2"/>
        <v>14583</v>
      </c>
    </row>
    <row r="23" spans="1:14" ht="16.149999999999999" customHeight="1" x14ac:dyDescent="0.2">
      <c r="A23" s="16" t="s">
        <v>47</v>
      </c>
      <c r="B23" s="16" t="s">
        <v>48</v>
      </c>
      <c r="C23" s="17">
        <v>2022.5099824878614</v>
      </c>
      <c r="D23" s="17">
        <v>444.95219614732957</v>
      </c>
      <c r="E23" s="17">
        <v>121.35059894927173</v>
      </c>
      <c r="F23" s="17">
        <v>3033.7649737317925</v>
      </c>
      <c r="G23" s="17">
        <v>1213.5059894927169</v>
      </c>
      <c r="H23" s="17">
        <v>280</v>
      </c>
      <c r="I23" s="17">
        <v>801.48</v>
      </c>
      <c r="J23" s="17">
        <v>400.40461865156607</v>
      </c>
      <c r="K23" s="18">
        <f>'Detail Calculation exclude debt'!Q23</f>
        <v>6829</v>
      </c>
      <c r="L23" s="19">
        <f t="shared" si="1"/>
        <v>6829</v>
      </c>
      <c r="M23" s="17">
        <f>'Detail Calculation for debt'!O23</f>
        <v>920</v>
      </c>
      <c r="N23" s="17">
        <f t="shared" si="2"/>
        <v>7749</v>
      </c>
    </row>
    <row r="24" spans="1:14" ht="16.149999999999999" customHeight="1" x14ac:dyDescent="0.2">
      <c r="A24" s="16" t="s">
        <v>49</v>
      </c>
      <c r="B24" s="16" t="s">
        <v>50</v>
      </c>
      <c r="C24" s="17">
        <v>3113.6348661088937</v>
      </c>
      <c r="D24" s="17">
        <v>684.99967054395665</v>
      </c>
      <c r="E24" s="17">
        <v>186.81809196653361</v>
      </c>
      <c r="F24" s="17">
        <v>4670.4522991633412</v>
      </c>
      <c r="G24" s="17">
        <v>0</v>
      </c>
      <c r="H24" s="17">
        <v>965</v>
      </c>
      <c r="I24" s="17">
        <v>845.94999999999993</v>
      </c>
      <c r="J24" s="17">
        <v>169.60409556313994</v>
      </c>
      <c r="K24" s="18">
        <f>'Detail Calculation exclude debt'!Q24</f>
        <v>3192</v>
      </c>
      <c r="L24" s="19">
        <f t="shared" si="1"/>
        <v>3192</v>
      </c>
      <c r="M24" s="17">
        <f>'Detail Calculation for debt'!O24</f>
        <v>0</v>
      </c>
      <c r="N24" s="17">
        <f t="shared" si="2"/>
        <v>3192</v>
      </c>
    </row>
    <row r="25" spans="1:14" ht="16.149999999999999" customHeight="1" x14ac:dyDescent="0.2">
      <c r="A25" s="16" t="s">
        <v>51</v>
      </c>
      <c r="B25" s="16" t="s">
        <v>52</v>
      </c>
      <c r="C25" s="17">
        <v>2624.5311129821921</v>
      </c>
      <c r="D25" s="17">
        <v>577.39684485608223</v>
      </c>
      <c r="E25" s="17">
        <v>157.47186677893151</v>
      </c>
      <c r="F25" s="17">
        <v>3936.7966694732881</v>
      </c>
      <c r="G25" s="17">
        <v>1574.7186677893151</v>
      </c>
      <c r="H25" s="17">
        <v>824</v>
      </c>
      <c r="I25" s="17">
        <v>905.43</v>
      </c>
      <c r="J25" s="17">
        <v>169.60413176996093</v>
      </c>
      <c r="K25" s="18">
        <f>'Detail Calculation exclude debt'!Q25</f>
        <v>4392</v>
      </c>
      <c r="L25" s="19">
        <f t="shared" si="1"/>
        <v>4392</v>
      </c>
      <c r="M25" s="17">
        <f>'Detail Calculation for debt'!O25</f>
        <v>0</v>
      </c>
      <c r="N25" s="17">
        <f t="shared" si="2"/>
        <v>4392</v>
      </c>
    </row>
    <row r="26" spans="1:14" ht="16.149999999999999" customHeight="1" x14ac:dyDescent="0.2">
      <c r="A26" s="20" t="s">
        <v>53</v>
      </c>
      <c r="B26" s="20" t="s">
        <v>54</v>
      </c>
      <c r="C26" s="21">
        <v>3204.4257570272712</v>
      </c>
      <c r="D26" s="21">
        <v>704.97366654599966</v>
      </c>
      <c r="E26" s="21">
        <v>192.26554542163626</v>
      </c>
      <c r="F26" s="21">
        <v>4806.6386355409068</v>
      </c>
      <c r="G26" s="21">
        <v>1922.6554542163628</v>
      </c>
      <c r="H26" s="21">
        <v>992</v>
      </c>
      <c r="I26" s="21">
        <v>586.16999999999996</v>
      </c>
      <c r="J26" s="21">
        <v>100</v>
      </c>
      <c r="K26" s="22">
        <f>'Detail Calculation exclude debt'!Q26</f>
        <v>2592</v>
      </c>
      <c r="L26" s="23">
        <f t="shared" si="1"/>
        <v>2592</v>
      </c>
      <c r="M26" s="21">
        <f>'Detail Calculation for debt'!O26</f>
        <v>101</v>
      </c>
      <c r="N26" s="21">
        <f t="shared" si="2"/>
        <v>2693</v>
      </c>
    </row>
    <row r="27" spans="1:14" ht="16.149999999999999" customHeight="1" x14ac:dyDescent="0.2">
      <c r="A27" s="12" t="s">
        <v>55</v>
      </c>
      <c r="B27" s="12" t="s">
        <v>56</v>
      </c>
      <c r="C27" s="13">
        <v>3257.1351338743248</v>
      </c>
      <c r="D27" s="13">
        <v>716.56972945235145</v>
      </c>
      <c r="E27" s="13">
        <v>195.42810803245948</v>
      </c>
      <c r="F27" s="13">
        <v>4885.7027008114874</v>
      </c>
      <c r="G27" s="13">
        <v>1954.2810803245948</v>
      </c>
      <c r="H27" s="13">
        <v>1008</v>
      </c>
      <c r="I27" s="13">
        <v>610.35</v>
      </c>
      <c r="J27" s="13">
        <v>169.60423905489924</v>
      </c>
      <c r="K27" s="14">
        <f>'Detail Calculation exclude debt'!Q27</f>
        <v>1975</v>
      </c>
      <c r="L27" s="15">
        <f t="shared" si="1"/>
        <v>1975</v>
      </c>
      <c r="M27" s="13">
        <f>'Detail Calculation for debt'!O27</f>
        <v>922</v>
      </c>
      <c r="N27" s="13">
        <f t="shared" si="2"/>
        <v>2897</v>
      </c>
    </row>
    <row r="28" spans="1:14" ht="16.149999999999999" customHeight="1" x14ac:dyDescent="0.2">
      <c r="A28" s="16" t="s">
        <v>57</v>
      </c>
      <c r="B28" s="16" t="s">
        <v>58</v>
      </c>
      <c r="C28" s="17">
        <v>3537.0492713622057</v>
      </c>
      <c r="D28" s="17">
        <v>778.15083969968509</v>
      </c>
      <c r="E28" s="17">
        <v>212.22295628173237</v>
      </c>
      <c r="F28" s="17">
        <v>5305.5739070433083</v>
      </c>
      <c r="G28" s="17">
        <v>2122.2295628173233</v>
      </c>
      <c r="H28" s="17">
        <v>1153</v>
      </c>
      <c r="I28" s="17">
        <v>496.36</v>
      </c>
      <c r="J28" s="17">
        <v>169.60429124164614</v>
      </c>
      <c r="K28" s="18">
        <f>'Detail Calculation exclude debt'!Q28</f>
        <v>1263</v>
      </c>
      <c r="L28" s="19">
        <f t="shared" si="1"/>
        <v>1263</v>
      </c>
      <c r="M28" s="17">
        <f>'Detail Calculation for debt'!O28</f>
        <v>854</v>
      </c>
      <c r="N28" s="17">
        <f t="shared" si="2"/>
        <v>2117</v>
      </c>
    </row>
    <row r="29" spans="1:14" ht="16.149999999999999" customHeight="1" x14ac:dyDescent="0.2">
      <c r="A29" s="16" t="s">
        <v>59</v>
      </c>
      <c r="B29" s="16" t="s">
        <v>60</v>
      </c>
      <c r="C29" s="17">
        <v>2920.5908389243887</v>
      </c>
      <c r="D29" s="17">
        <v>642.52998456336547</v>
      </c>
      <c r="E29" s="17">
        <v>175.2354503354633</v>
      </c>
      <c r="F29" s="17">
        <v>4380.886258386583</v>
      </c>
      <c r="G29" s="17">
        <v>1752.3545033546334</v>
      </c>
      <c r="H29" s="17">
        <v>1040</v>
      </c>
      <c r="I29" s="17">
        <v>688.58</v>
      </c>
      <c r="J29" s="17">
        <v>169.60413380924712</v>
      </c>
      <c r="K29" s="18">
        <f>'Detail Calculation exclude debt'!Q29</f>
        <v>2792</v>
      </c>
      <c r="L29" s="19">
        <f t="shared" si="1"/>
        <v>2792</v>
      </c>
      <c r="M29" s="17">
        <f>'Detail Calculation for debt'!O29</f>
        <v>1062</v>
      </c>
      <c r="N29" s="17">
        <f t="shared" si="2"/>
        <v>3854</v>
      </c>
    </row>
    <row r="30" spans="1:14" ht="16.149999999999999" customHeight="1" x14ac:dyDescent="0.2">
      <c r="A30" s="16" t="s">
        <v>61</v>
      </c>
      <c r="B30" s="16" t="s">
        <v>62</v>
      </c>
      <c r="C30" s="17">
        <v>1147.6539250699261</v>
      </c>
      <c r="D30" s="17">
        <v>252.48386351538372</v>
      </c>
      <c r="E30" s="17">
        <v>68.859235504195553</v>
      </c>
      <c r="F30" s="17">
        <v>1721.4808876048889</v>
      </c>
      <c r="G30" s="17">
        <v>688.59235504195556</v>
      </c>
      <c r="H30" s="17">
        <v>0</v>
      </c>
      <c r="I30" s="17">
        <v>854.24999999999989</v>
      </c>
      <c r="J30" s="17">
        <v>479.26518450607381</v>
      </c>
      <c r="K30" s="18">
        <f>'Detail Calculation exclude debt'!Q30</f>
        <v>15558</v>
      </c>
      <c r="L30" s="19">
        <f t="shared" si="1"/>
        <v>15558</v>
      </c>
      <c r="M30" s="17">
        <f>'Detail Calculation for debt'!O30</f>
        <v>710</v>
      </c>
      <c r="N30" s="17">
        <f t="shared" si="2"/>
        <v>16268</v>
      </c>
    </row>
    <row r="31" spans="1:14" ht="16.149999999999999" customHeight="1" x14ac:dyDescent="0.2">
      <c r="A31" s="20" t="s">
        <v>63</v>
      </c>
      <c r="B31" s="20" t="s">
        <v>64</v>
      </c>
      <c r="C31" s="21">
        <v>2674.2133478446312</v>
      </c>
      <c r="D31" s="21">
        <v>588.32693652581884</v>
      </c>
      <c r="E31" s="21">
        <v>160.45280087067789</v>
      </c>
      <c r="F31" s="21">
        <v>4011.3200217669473</v>
      </c>
      <c r="G31" s="21">
        <v>1604.5280087067786</v>
      </c>
      <c r="H31" s="21">
        <v>880</v>
      </c>
      <c r="I31" s="21">
        <v>653.73</v>
      </c>
      <c r="J31" s="21">
        <v>169.60434585785424</v>
      </c>
      <c r="K31" s="22">
        <f>'Detail Calculation exclude debt'!Q31</f>
        <v>4849</v>
      </c>
      <c r="L31" s="23">
        <f t="shared" si="1"/>
        <v>4849</v>
      </c>
      <c r="M31" s="21">
        <f>'Detail Calculation for debt'!O31</f>
        <v>0</v>
      </c>
      <c r="N31" s="21">
        <f t="shared" si="2"/>
        <v>4849</v>
      </c>
    </row>
    <row r="32" spans="1:14" ht="16.149999999999999" customHeight="1" x14ac:dyDescent="0.2">
      <c r="A32" s="12" t="s">
        <v>65</v>
      </c>
      <c r="B32" s="12" t="s">
        <v>66</v>
      </c>
      <c r="C32" s="13">
        <v>2216.8762816084441</v>
      </c>
      <c r="D32" s="13">
        <v>487.71278195385764</v>
      </c>
      <c r="E32" s="13">
        <v>133.0125768965066</v>
      </c>
      <c r="F32" s="13">
        <v>3325.3144224126654</v>
      </c>
      <c r="G32" s="13">
        <v>1330.1257689650663</v>
      </c>
      <c r="H32" s="13">
        <v>450</v>
      </c>
      <c r="I32" s="13">
        <v>836.83</v>
      </c>
      <c r="J32" s="13">
        <v>392.80738615145737</v>
      </c>
      <c r="K32" s="14">
        <f>'Detail Calculation exclude debt'!Q32</f>
        <v>5430</v>
      </c>
      <c r="L32" s="15">
        <f t="shared" si="1"/>
        <v>5430</v>
      </c>
      <c r="M32" s="13">
        <f>'Detail Calculation for debt'!O32</f>
        <v>620</v>
      </c>
      <c r="N32" s="13">
        <f t="shared" si="2"/>
        <v>6050</v>
      </c>
    </row>
    <row r="33" spans="1:14" ht="16.149999999999999" customHeight="1" x14ac:dyDescent="0.2">
      <c r="A33" s="16" t="s">
        <v>67</v>
      </c>
      <c r="B33" s="16" t="s">
        <v>68</v>
      </c>
      <c r="C33" s="17">
        <v>3152.8986386774118</v>
      </c>
      <c r="D33" s="17">
        <v>693.63770050903065</v>
      </c>
      <c r="E33" s="17">
        <v>189.17391832064473</v>
      </c>
      <c r="F33" s="17">
        <v>4729.3479580161184</v>
      </c>
      <c r="G33" s="17">
        <v>1891.7391832064473</v>
      </c>
      <c r="H33" s="17">
        <v>1254</v>
      </c>
      <c r="I33" s="17">
        <v>693.06</v>
      </c>
      <c r="J33" s="17">
        <v>169.60411732556022</v>
      </c>
      <c r="K33" s="18">
        <f>'Detail Calculation exclude debt'!Q33</f>
        <v>3124</v>
      </c>
      <c r="L33" s="19">
        <f t="shared" si="1"/>
        <v>3124</v>
      </c>
      <c r="M33" s="17">
        <f>'Detail Calculation for debt'!O33</f>
        <v>596</v>
      </c>
      <c r="N33" s="17">
        <f t="shared" si="2"/>
        <v>3720</v>
      </c>
    </row>
    <row r="34" spans="1:14" ht="16.149999999999999" customHeight="1" x14ac:dyDescent="0.2">
      <c r="A34" s="16" t="s">
        <v>69</v>
      </c>
      <c r="B34" s="16" t="s">
        <v>70</v>
      </c>
      <c r="C34" s="17">
        <v>2248.1813101696002</v>
      </c>
      <c r="D34" s="17">
        <v>494.59988823731209</v>
      </c>
      <c r="E34" s="17">
        <v>134.890878610176</v>
      </c>
      <c r="F34" s="17">
        <v>3372.2719652544006</v>
      </c>
      <c r="G34" s="17">
        <v>1348.9087861017604</v>
      </c>
      <c r="H34" s="17">
        <v>446</v>
      </c>
      <c r="I34" s="17">
        <v>694.4</v>
      </c>
      <c r="J34" s="17">
        <v>229.5032254193045</v>
      </c>
      <c r="K34" s="18">
        <f>'Detail Calculation exclude debt'!Q34</f>
        <v>5316</v>
      </c>
      <c r="L34" s="19">
        <f t="shared" si="1"/>
        <v>5316</v>
      </c>
      <c r="M34" s="17">
        <f>'Detail Calculation for debt'!O34</f>
        <v>388</v>
      </c>
      <c r="N34" s="17">
        <f t="shared" si="2"/>
        <v>5704</v>
      </c>
    </row>
    <row r="35" spans="1:14" ht="16.149999999999999" customHeight="1" x14ac:dyDescent="0.2">
      <c r="A35" s="16" t="s">
        <v>71</v>
      </c>
      <c r="B35" s="16" t="s">
        <v>72</v>
      </c>
      <c r="C35" s="17">
        <v>2646.0647948803157</v>
      </c>
      <c r="D35" s="17">
        <v>582.13425487366942</v>
      </c>
      <c r="E35" s="17">
        <v>158.76388769281897</v>
      </c>
      <c r="F35" s="17">
        <v>3969.0971923204738</v>
      </c>
      <c r="G35" s="17">
        <v>1587.6388769281893</v>
      </c>
      <c r="H35" s="17">
        <v>757</v>
      </c>
      <c r="I35" s="17">
        <v>754.94999999999993</v>
      </c>
      <c r="J35" s="17">
        <v>169.60414008223452</v>
      </c>
      <c r="K35" s="18">
        <f>'Detail Calculation exclude debt'!Q35</f>
        <v>4414</v>
      </c>
      <c r="L35" s="19">
        <f t="shared" si="1"/>
        <v>4414</v>
      </c>
      <c r="M35" s="17">
        <f>'Detail Calculation for debt'!O35</f>
        <v>725</v>
      </c>
      <c r="N35" s="17">
        <f t="shared" si="2"/>
        <v>5139</v>
      </c>
    </row>
    <row r="36" spans="1:14" ht="16.149999999999999" customHeight="1" x14ac:dyDescent="0.2">
      <c r="A36" s="20" t="s">
        <v>73</v>
      </c>
      <c r="B36" s="20" t="s">
        <v>74</v>
      </c>
      <c r="C36" s="21">
        <v>3131.2256291689055</v>
      </c>
      <c r="D36" s="21">
        <v>688.86963841715931</v>
      </c>
      <c r="E36" s="21">
        <v>187.87353775013435</v>
      </c>
      <c r="F36" s="21">
        <v>4696.8384437533587</v>
      </c>
      <c r="G36" s="21">
        <v>1878.7353775013435</v>
      </c>
      <c r="H36" s="21">
        <v>1239</v>
      </c>
      <c r="I36" s="21">
        <v>727.17</v>
      </c>
      <c r="J36" s="21">
        <v>169.60429936305732</v>
      </c>
      <c r="K36" s="22">
        <f>'Detail Calculation exclude debt'!Q36</f>
        <v>3435</v>
      </c>
      <c r="L36" s="23">
        <f t="shared" si="1"/>
        <v>3435</v>
      </c>
      <c r="M36" s="21">
        <f>'Detail Calculation for debt'!O36</f>
        <v>1200</v>
      </c>
      <c r="N36" s="21">
        <f t="shared" si="2"/>
        <v>4635</v>
      </c>
    </row>
    <row r="37" spans="1:14" ht="16.149999999999999" customHeight="1" x14ac:dyDescent="0.2">
      <c r="A37" s="12" t="s">
        <v>75</v>
      </c>
      <c r="B37" s="12" t="s">
        <v>76</v>
      </c>
      <c r="C37" s="13">
        <v>2530.7187305265429</v>
      </c>
      <c r="D37" s="13">
        <v>556.75812071583937</v>
      </c>
      <c r="E37" s="13">
        <v>151.84312383159258</v>
      </c>
      <c r="F37" s="13">
        <v>3796.0780957898141</v>
      </c>
      <c r="G37" s="13">
        <v>1518.4312383159256</v>
      </c>
      <c r="H37" s="13">
        <v>747</v>
      </c>
      <c r="I37" s="13">
        <v>620.83000000000004</v>
      </c>
      <c r="J37" s="13">
        <v>169.60408229386036</v>
      </c>
      <c r="K37" s="14">
        <f>'Detail Calculation exclude debt'!Q37</f>
        <v>5430</v>
      </c>
      <c r="L37" s="15">
        <f t="shared" si="1"/>
        <v>5430</v>
      </c>
      <c r="M37" s="13">
        <f>'Detail Calculation for debt'!O37</f>
        <v>745</v>
      </c>
      <c r="N37" s="13">
        <f t="shared" si="2"/>
        <v>6175</v>
      </c>
    </row>
    <row r="38" spans="1:14" ht="16.149999999999999" customHeight="1" x14ac:dyDescent="0.2">
      <c r="A38" s="16" t="s">
        <v>77</v>
      </c>
      <c r="B38" s="16" t="s">
        <v>78</v>
      </c>
      <c r="C38" s="17">
        <v>3354.335802108491</v>
      </c>
      <c r="D38" s="17">
        <v>737.95387646386791</v>
      </c>
      <c r="E38" s="17">
        <v>201.26014812650942</v>
      </c>
      <c r="F38" s="17">
        <v>5031.5037031627353</v>
      </c>
      <c r="G38" s="17">
        <v>2012.6014812650944</v>
      </c>
      <c r="H38" s="17">
        <v>1223</v>
      </c>
      <c r="I38" s="17">
        <v>559.77</v>
      </c>
      <c r="J38" s="17">
        <v>169.60415862973537</v>
      </c>
      <c r="K38" s="18">
        <f>'Detail Calculation exclude debt'!Q38</f>
        <v>2430</v>
      </c>
      <c r="L38" s="19">
        <f t="shared" si="1"/>
        <v>2430</v>
      </c>
      <c r="M38" s="17">
        <f>'Detail Calculation for debt'!O38</f>
        <v>419</v>
      </c>
      <c r="N38" s="17">
        <f t="shared" si="2"/>
        <v>2849</v>
      </c>
    </row>
    <row r="39" spans="1:14" ht="16.149999999999999" customHeight="1" x14ac:dyDescent="0.2">
      <c r="A39" s="16" t="s">
        <v>79</v>
      </c>
      <c r="B39" s="16" t="s">
        <v>80</v>
      </c>
      <c r="C39" s="17">
        <v>2876.0974875985539</v>
      </c>
      <c r="D39" s="17">
        <v>632.74144727168186</v>
      </c>
      <c r="E39" s="17">
        <v>172.56584925591324</v>
      </c>
      <c r="F39" s="17">
        <v>4314.14623139783</v>
      </c>
      <c r="G39" s="17">
        <v>1725.6584925591321</v>
      </c>
      <c r="H39" s="17">
        <v>1120</v>
      </c>
      <c r="I39" s="17">
        <v>655.31000000000006</v>
      </c>
      <c r="J39" s="17">
        <v>169.6041076487252</v>
      </c>
      <c r="K39" s="18">
        <f>'Detail Calculation exclude debt'!Q39</f>
        <v>2522</v>
      </c>
      <c r="L39" s="19">
        <f t="shared" si="1"/>
        <v>2522</v>
      </c>
      <c r="M39" s="17">
        <f>'Detail Calculation for debt'!O39</f>
        <v>2043</v>
      </c>
      <c r="N39" s="17">
        <f t="shared" si="2"/>
        <v>4565</v>
      </c>
    </row>
    <row r="40" spans="1:14" ht="16.149999999999999" customHeight="1" x14ac:dyDescent="0.2">
      <c r="A40" s="16" t="s">
        <v>81</v>
      </c>
      <c r="B40" s="16" t="s">
        <v>82</v>
      </c>
      <c r="C40" s="17">
        <v>3214.1824209098199</v>
      </c>
      <c r="D40" s="17">
        <v>707.12013260016033</v>
      </c>
      <c r="E40" s="17">
        <v>192.85094525458919</v>
      </c>
      <c r="F40" s="17">
        <v>4821.2736313647301</v>
      </c>
      <c r="G40" s="17">
        <v>1928.5094525458921</v>
      </c>
      <c r="H40" s="17">
        <v>1327</v>
      </c>
      <c r="I40" s="17">
        <v>644.11000000000013</v>
      </c>
      <c r="J40" s="17">
        <v>169.60401002506265</v>
      </c>
      <c r="K40" s="18">
        <f>'Detail Calculation exclude debt'!Q40</f>
        <v>3265</v>
      </c>
      <c r="L40" s="19">
        <f t="shared" si="1"/>
        <v>3265</v>
      </c>
      <c r="M40" s="17">
        <f>'Detail Calculation for debt'!O40</f>
        <v>430</v>
      </c>
      <c r="N40" s="17">
        <f t="shared" si="2"/>
        <v>3695</v>
      </c>
    </row>
    <row r="41" spans="1:14" ht="16.149999999999999" customHeight="1" x14ac:dyDescent="0.2">
      <c r="A41" s="20" t="s">
        <v>83</v>
      </c>
      <c r="B41" s="20" t="s">
        <v>84</v>
      </c>
      <c r="C41" s="21">
        <v>2725.1184237705938</v>
      </c>
      <c r="D41" s="21">
        <v>599.5260532295307</v>
      </c>
      <c r="E41" s="21">
        <v>163.50710542623563</v>
      </c>
      <c r="F41" s="21">
        <v>4087.6776356558908</v>
      </c>
      <c r="G41" s="21">
        <v>1635.0710542623563</v>
      </c>
      <c r="H41" s="21">
        <v>884</v>
      </c>
      <c r="I41" s="21">
        <v>537.96</v>
      </c>
      <c r="J41" s="21">
        <v>169.60417037961147</v>
      </c>
      <c r="K41" s="22">
        <f>'Detail Calculation exclude debt'!Q41</f>
        <v>4356</v>
      </c>
      <c r="L41" s="23">
        <f t="shared" si="1"/>
        <v>4356</v>
      </c>
      <c r="M41" s="21">
        <f>'Detail Calculation for debt'!O41</f>
        <v>570</v>
      </c>
      <c r="N41" s="21">
        <f t="shared" si="2"/>
        <v>4926</v>
      </c>
    </row>
    <row r="42" spans="1:14" ht="16.149999999999999" customHeight="1" x14ac:dyDescent="0.2">
      <c r="A42" s="12" t="s">
        <v>85</v>
      </c>
      <c r="B42" s="12" t="s">
        <v>86</v>
      </c>
      <c r="C42" s="13">
        <v>2085.0706736409602</v>
      </c>
      <c r="D42" s="13">
        <v>458.7155482010113</v>
      </c>
      <c r="E42" s="13">
        <v>125.10424041845762</v>
      </c>
      <c r="F42" s="13">
        <v>3127.6060104614403</v>
      </c>
      <c r="G42" s="13">
        <v>1251.0424041845763</v>
      </c>
      <c r="H42" s="13">
        <v>345</v>
      </c>
      <c r="I42" s="13">
        <v>746.03</v>
      </c>
      <c r="J42" s="13">
        <v>169.60414751469801</v>
      </c>
      <c r="K42" s="14">
        <f>'Detail Calculation exclude debt'!Q42</f>
        <v>5922</v>
      </c>
      <c r="L42" s="15">
        <f t="shared" si="1"/>
        <v>5922</v>
      </c>
      <c r="M42" s="13">
        <f>'Detail Calculation for debt'!O42</f>
        <v>674</v>
      </c>
      <c r="N42" s="13">
        <f t="shared" si="2"/>
        <v>6596</v>
      </c>
    </row>
    <row r="43" spans="1:14" ht="16.149999999999999" customHeight="1" x14ac:dyDescent="0.2">
      <c r="A43" s="16" t="s">
        <v>87</v>
      </c>
      <c r="B43" s="16" t="s">
        <v>88</v>
      </c>
      <c r="C43" s="17">
        <v>3156.195590377883</v>
      </c>
      <c r="D43" s="17">
        <v>694.36302988313435</v>
      </c>
      <c r="E43" s="17">
        <v>189.37173542267297</v>
      </c>
      <c r="F43" s="17">
        <v>4734.2933855668243</v>
      </c>
      <c r="G43" s="17">
        <v>1893.7173542267299</v>
      </c>
      <c r="H43" s="17">
        <v>1216</v>
      </c>
      <c r="I43" s="17">
        <v>653.61</v>
      </c>
      <c r="J43" s="17">
        <v>169.60416890512516</v>
      </c>
      <c r="K43" s="18">
        <f>'Detail Calculation exclude debt'!Q43</f>
        <v>3279</v>
      </c>
      <c r="L43" s="19">
        <f t="shared" si="1"/>
        <v>3279</v>
      </c>
      <c r="M43" s="17">
        <f>'Detail Calculation for debt'!O43</f>
        <v>1039</v>
      </c>
      <c r="N43" s="17">
        <f t="shared" si="2"/>
        <v>4318</v>
      </c>
    </row>
    <row r="44" spans="1:14" ht="16.149999999999999" customHeight="1" x14ac:dyDescent="0.2">
      <c r="A44" s="16" t="s">
        <v>89</v>
      </c>
      <c r="B44" s="16" t="s">
        <v>90</v>
      </c>
      <c r="C44" s="17">
        <v>1003.7499109368114</v>
      </c>
      <c r="D44" s="17">
        <v>220.82498040609849</v>
      </c>
      <c r="E44" s="17">
        <v>60.224994656208672</v>
      </c>
      <c r="F44" s="17">
        <v>1505.6248664052171</v>
      </c>
      <c r="G44" s="17">
        <v>602.24994656208685</v>
      </c>
      <c r="H44" s="17">
        <v>0</v>
      </c>
      <c r="I44" s="17">
        <v>829.92000000000007</v>
      </c>
      <c r="J44" s="17">
        <v>424.3165764372261</v>
      </c>
      <c r="K44" s="18">
        <f>'Detail Calculation exclude debt'!Q44</f>
        <v>11056</v>
      </c>
      <c r="L44" s="19">
        <f t="shared" si="1"/>
        <v>11056</v>
      </c>
      <c r="M44" s="17">
        <f>'Detail Calculation for debt'!O44</f>
        <v>0</v>
      </c>
      <c r="N44" s="17">
        <f t="shared" si="2"/>
        <v>11056</v>
      </c>
    </row>
    <row r="45" spans="1:14" ht="16.149999999999999" customHeight="1" x14ac:dyDescent="0.2">
      <c r="A45" s="16" t="s">
        <v>91</v>
      </c>
      <c r="B45" s="16" t="s">
        <v>92</v>
      </c>
      <c r="C45" s="17">
        <v>1656.9243468145605</v>
      </c>
      <c r="D45" s="17">
        <v>364.52335629920327</v>
      </c>
      <c r="E45" s="17">
        <v>99.415460808873604</v>
      </c>
      <c r="F45" s="17">
        <v>2485.3865202218408</v>
      </c>
      <c r="G45" s="17">
        <v>994.15460808873615</v>
      </c>
      <c r="H45" s="17">
        <v>0</v>
      </c>
      <c r="I45" s="17">
        <v>779.66</v>
      </c>
      <c r="J45" s="17">
        <v>292.54562665656948</v>
      </c>
      <c r="K45" s="18">
        <f>'Detail Calculation exclude debt'!Q45</f>
        <v>5734</v>
      </c>
      <c r="L45" s="19">
        <f t="shared" si="1"/>
        <v>5734</v>
      </c>
      <c r="M45" s="17">
        <f>'Detail Calculation for debt'!O45</f>
        <v>0</v>
      </c>
      <c r="N45" s="17">
        <f t="shared" si="2"/>
        <v>5734</v>
      </c>
    </row>
    <row r="46" spans="1:14" ht="16.149999999999999" customHeight="1" x14ac:dyDescent="0.2">
      <c r="A46" s="20" t="s">
        <v>93</v>
      </c>
      <c r="B46" s="20" t="s">
        <v>94</v>
      </c>
      <c r="C46" s="21">
        <v>2962.6060466660556</v>
      </c>
      <c r="D46" s="21">
        <v>651.7733302665323</v>
      </c>
      <c r="E46" s="21">
        <v>177.75636279996331</v>
      </c>
      <c r="F46" s="21">
        <v>4443.9090699990838</v>
      </c>
      <c r="G46" s="21">
        <v>1777.5636279996336</v>
      </c>
      <c r="H46" s="21">
        <v>1057</v>
      </c>
      <c r="I46" s="21">
        <v>700.2700000000001</v>
      </c>
      <c r="J46" s="21">
        <v>169.60414949161859</v>
      </c>
      <c r="K46" s="22">
        <f>'Detail Calculation exclude debt'!Q46</f>
        <v>3999</v>
      </c>
      <c r="L46" s="23">
        <f t="shared" si="1"/>
        <v>3999</v>
      </c>
      <c r="M46" s="21">
        <f>'Detail Calculation for debt'!O46</f>
        <v>264</v>
      </c>
      <c r="N46" s="21">
        <f t="shared" si="2"/>
        <v>4263</v>
      </c>
    </row>
    <row r="47" spans="1:14" ht="16.149999999999999" customHeight="1" x14ac:dyDescent="0.2">
      <c r="A47" s="12" t="s">
        <v>95</v>
      </c>
      <c r="B47" s="12" t="s">
        <v>96</v>
      </c>
      <c r="C47" s="13">
        <v>1520.7866342377258</v>
      </c>
      <c r="D47" s="13">
        <v>334.57305953229968</v>
      </c>
      <c r="E47" s="13">
        <v>91.247198054263549</v>
      </c>
      <c r="F47" s="13">
        <v>2281.1799513565888</v>
      </c>
      <c r="G47" s="13">
        <v>912.47198054263549</v>
      </c>
      <c r="H47" s="13">
        <v>0</v>
      </c>
      <c r="I47" s="13">
        <v>886.22</v>
      </c>
      <c r="J47" s="13">
        <v>169.603861003861</v>
      </c>
      <c r="K47" s="14">
        <f>'Detail Calculation exclude debt'!Q47</f>
        <v>11396</v>
      </c>
      <c r="L47" s="15">
        <f t="shared" si="1"/>
        <v>11396</v>
      </c>
      <c r="M47" s="13">
        <f>'Detail Calculation for debt'!O47</f>
        <v>1681</v>
      </c>
      <c r="N47" s="13">
        <f t="shared" si="2"/>
        <v>13077</v>
      </c>
    </row>
    <row r="48" spans="1:14" ht="16.149999999999999" customHeight="1" x14ac:dyDescent="0.2">
      <c r="A48" s="16" t="s">
        <v>97</v>
      </c>
      <c r="B48" s="16" t="s">
        <v>98</v>
      </c>
      <c r="C48" s="17">
        <v>2688.4088533464701</v>
      </c>
      <c r="D48" s="17">
        <v>591.44994773622352</v>
      </c>
      <c r="E48" s="17">
        <v>161.30453120078818</v>
      </c>
      <c r="F48" s="17">
        <v>4032.6132800197051</v>
      </c>
      <c r="G48" s="17">
        <v>1613.0453120078821</v>
      </c>
      <c r="H48" s="17">
        <v>908</v>
      </c>
      <c r="I48" s="17">
        <v>534.28</v>
      </c>
      <c r="J48" s="17">
        <v>169.60396039603961</v>
      </c>
      <c r="K48" s="18">
        <f>'Detail Calculation exclude debt'!Q48</f>
        <v>3887</v>
      </c>
      <c r="L48" s="19">
        <f t="shared" si="1"/>
        <v>3887</v>
      </c>
      <c r="M48" s="17">
        <f>'Detail Calculation for debt'!O48</f>
        <v>1031</v>
      </c>
      <c r="N48" s="17">
        <f t="shared" si="2"/>
        <v>4918</v>
      </c>
    </row>
    <row r="49" spans="1:14" ht="16.149999999999999" customHeight="1" x14ac:dyDescent="0.2">
      <c r="A49" s="16" t="s">
        <v>99</v>
      </c>
      <c r="B49" s="16" t="s">
        <v>100</v>
      </c>
      <c r="C49" s="17">
        <v>3017.5485721188088</v>
      </c>
      <c r="D49" s="17">
        <v>663.86068586613794</v>
      </c>
      <c r="E49" s="17">
        <v>181.05291432712855</v>
      </c>
      <c r="F49" s="17">
        <v>4526.3228581782132</v>
      </c>
      <c r="G49" s="17">
        <v>1810.5291432712852</v>
      </c>
      <c r="H49" s="17">
        <v>1182</v>
      </c>
      <c r="I49" s="17">
        <v>574.6099999999999</v>
      </c>
      <c r="J49" s="17">
        <v>169.60418222554145</v>
      </c>
      <c r="K49" s="18">
        <f>'Detail Calculation exclude debt'!Q49</f>
        <v>4071</v>
      </c>
      <c r="L49" s="19">
        <f t="shared" si="1"/>
        <v>4071</v>
      </c>
      <c r="M49" s="17">
        <f>'Detail Calculation for debt'!O49</f>
        <v>865</v>
      </c>
      <c r="N49" s="17">
        <f t="shared" si="2"/>
        <v>4936</v>
      </c>
    </row>
    <row r="50" spans="1:14" ht="16.149999999999999" customHeight="1" x14ac:dyDescent="0.2">
      <c r="A50" s="16" t="s">
        <v>101</v>
      </c>
      <c r="B50" s="16" t="s">
        <v>102</v>
      </c>
      <c r="C50" s="17">
        <v>2971.4111010334168</v>
      </c>
      <c r="D50" s="17">
        <v>653.71044222735168</v>
      </c>
      <c r="E50" s="17">
        <v>178.28466606200499</v>
      </c>
      <c r="F50" s="17">
        <v>4457.1166515501254</v>
      </c>
      <c r="G50" s="17">
        <v>1782.84666062005</v>
      </c>
      <c r="H50" s="17">
        <v>1045</v>
      </c>
      <c r="I50" s="17">
        <v>663.16000000000008</v>
      </c>
      <c r="J50" s="17">
        <v>169.60418342719228</v>
      </c>
      <c r="K50" s="18">
        <f>'Detail Calculation exclude debt'!Q50</f>
        <v>4266</v>
      </c>
      <c r="L50" s="19">
        <f t="shared" si="1"/>
        <v>4266</v>
      </c>
      <c r="M50" s="17">
        <f>'Detail Calculation for debt'!O50</f>
        <v>0</v>
      </c>
      <c r="N50" s="17">
        <f t="shared" si="2"/>
        <v>4266</v>
      </c>
    </row>
    <row r="51" spans="1:14" ht="16.149999999999999" customHeight="1" x14ac:dyDescent="0.2">
      <c r="A51" s="20" t="s">
        <v>103</v>
      </c>
      <c r="B51" s="20" t="s">
        <v>104</v>
      </c>
      <c r="C51" s="21">
        <v>1373.0857824729417</v>
      </c>
      <c r="D51" s="21">
        <v>302.07887214404712</v>
      </c>
      <c r="E51" s="21">
        <v>82.385146948376487</v>
      </c>
      <c r="F51" s="21">
        <v>2059.6286737094124</v>
      </c>
      <c r="G51" s="21">
        <v>823.85146948376496</v>
      </c>
      <c r="H51" s="21">
        <v>0</v>
      </c>
      <c r="I51" s="21">
        <v>753.96000000000015</v>
      </c>
      <c r="J51" s="21">
        <v>404.41064076849995</v>
      </c>
      <c r="K51" s="22">
        <f>'Detail Calculation exclude debt'!Q51</f>
        <v>13614</v>
      </c>
      <c r="L51" s="23">
        <f t="shared" si="1"/>
        <v>13614</v>
      </c>
      <c r="M51" s="21">
        <f>'Detail Calculation for debt'!O51</f>
        <v>1396</v>
      </c>
      <c r="N51" s="21">
        <f t="shared" si="2"/>
        <v>15010</v>
      </c>
    </row>
    <row r="52" spans="1:14" ht="16.149999999999999" customHeight="1" x14ac:dyDescent="0.2">
      <c r="A52" s="12" t="s">
        <v>105</v>
      </c>
      <c r="B52" s="12" t="s">
        <v>106</v>
      </c>
      <c r="C52" s="13">
        <v>3368.9761072663837</v>
      </c>
      <c r="D52" s="13">
        <v>741.17474359860444</v>
      </c>
      <c r="E52" s="13">
        <v>202.13856643598302</v>
      </c>
      <c r="F52" s="13">
        <v>5053.4641608995762</v>
      </c>
      <c r="G52" s="13">
        <v>2021.3856643598301</v>
      </c>
      <c r="H52" s="13">
        <v>1413</v>
      </c>
      <c r="I52" s="13">
        <v>728.06</v>
      </c>
      <c r="J52" s="13">
        <v>169.60421940928271</v>
      </c>
      <c r="K52" s="14">
        <f>'Detail Calculation exclude debt'!Q52</f>
        <v>1830</v>
      </c>
      <c r="L52" s="15">
        <f t="shared" si="1"/>
        <v>1830</v>
      </c>
      <c r="M52" s="13">
        <f>'Detail Calculation for debt'!O52</f>
        <v>1280</v>
      </c>
      <c r="N52" s="13">
        <f t="shared" si="2"/>
        <v>3110</v>
      </c>
    </row>
    <row r="53" spans="1:14" ht="16.149999999999999" customHeight="1" x14ac:dyDescent="0.2">
      <c r="A53" s="16" t="s">
        <v>107</v>
      </c>
      <c r="B53" s="16" t="s">
        <v>108</v>
      </c>
      <c r="C53" s="17">
        <v>1118.4089913885816</v>
      </c>
      <c r="D53" s="17">
        <v>246.04997810548801</v>
      </c>
      <c r="E53" s="17">
        <v>67.104539483314909</v>
      </c>
      <c r="F53" s="17">
        <v>1677.6134870828723</v>
      </c>
      <c r="G53" s="17">
        <v>671.04539483314898</v>
      </c>
      <c r="H53" s="17">
        <v>0</v>
      </c>
      <c r="I53" s="17">
        <v>910.76</v>
      </c>
      <c r="J53" s="17">
        <v>402.60028530670473</v>
      </c>
      <c r="K53" s="18">
        <f>'Detail Calculation exclude debt'!Q53</f>
        <v>14039</v>
      </c>
      <c r="L53" s="19">
        <f t="shared" si="1"/>
        <v>14039</v>
      </c>
      <c r="M53" s="17">
        <f>'Detail Calculation for debt'!O53</f>
        <v>1889</v>
      </c>
      <c r="N53" s="17">
        <f t="shared" si="2"/>
        <v>15928</v>
      </c>
    </row>
    <row r="54" spans="1:14" ht="16.149999999999999" customHeight="1" x14ac:dyDescent="0.2">
      <c r="A54" s="16" t="s">
        <v>109</v>
      </c>
      <c r="B54" s="16" t="s">
        <v>110</v>
      </c>
      <c r="C54" s="17">
        <v>2345.0861869264627</v>
      </c>
      <c r="D54" s="17">
        <v>515.91896112382176</v>
      </c>
      <c r="E54" s="17">
        <v>140.70517121558774</v>
      </c>
      <c r="F54" s="17">
        <v>3517.629280389694</v>
      </c>
      <c r="G54" s="17">
        <v>1407.0517121558776</v>
      </c>
      <c r="H54" s="17">
        <v>580</v>
      </c>
      <c r="I54" s="17">
        <v>871.07</v>
      </c>
      <c r="J54" s="17">
        <v>169.60413436692505</v>
      </c>
      <c r="K54" s="18">
        <f>'Detail Calculation exclude debt'!Q54</f>
        <v>7134</v>
      </c>
      <c r="L54" s="19">
        <f t="shared" si="1"/>
        <v>7134</v>
      </c>
      <c r="M54" s="17">
        <f>'Detail Calculation for debt'!O54</f>
        <v>1635</v>
      </c>
      <c r="N54" s="17">
        <f t="shared" si="2"/>
        <v>8769</v>
      </c>
    </row>
    <row r="55" spans="1:14" ht="16.149999999999999" customHeight="1" x14ac:dyDescent="0.2">
      <c r="A55" s="16" t="s">
        <v>111</v>
      </c>
      <c r="B55" s="16" t="s">
        <v>112</v>
      </c>
      <c r="C55" s="17">
        <v>3021.1980240857683</v>
      </c>
      <c r="D55" s="17">
        <v>664.663565298869</v>
      </c>
      <c r="E55" s="17">
        <v>181.27188144514608</v>
      </c>
      <c r="F55" s="17">
        <v>4531.7970361286525</v>
      </c>
      <c r="G55" s="17">
        <v>1812.718814451461</v>
      </c>
      <c r="H55" s="17">
        <v>825</v>
      </c>
      <c r="I55" s="17">
        <v>574.43999999999994</v>
      </c>
      <c r="J55" s="17">
        <v>169.60416827479739</v>
      </c>
      <c r="K55" s="18">
        <f>'Detail Calculation exclude debt'!Q55</f>
        <v>2960</v>
      </c>
      <c r="L55" s="19">
        <f t="shared" si="1"/>
        <v>2960</v>
      </c>
      <c r="M55" s="17">
        <f>'Detail Calculation for debt'!O55</f>
        <v>0</v>
      </c>
      <c r="N55" s="17">
        <f t="shared" si="2"/>
        <v>2960</v>
      </c>
    </row>
    <row r="56" spans="1:14" ht="16.149999999999999" customHeight="1" x14ac:dyDescent="0.2">
      <c r="A56" s="20" t="s">
        <v>113</v>
      </c>
      <c r="B56" s="20" t="s">
        <v>114</v>
      </c>
      <c r="C56" s="21">
        <v>2871.6786814135662</v>
      </c>
      <c r="D56" s="21">
        <v>631.76930991098448</v>
      </c>
      <c r="E56" s="21">
        <v>172.30072088481396</v>
      </c>
      <c r="F56" s="21">
        <v>4307.5180221203491</v>
      </c>
      <c r="G56" s="21">
        <v>1723.0072088481395</v>
      </c>
      <c r="H56" s="21">
        <v>979</v>
      </c>
      <c r="I56" s="21">
        <v>634.46</v>
      </c>
      <c r="J56" s="21">
        <v>169.60408770979967</v>
      </c>
      <c r="K56" s="22">
        <f>'Detail Calculation exclude debt'!Q56</f>
        <v>2741</v>
      </c>
      <c r="L56" s="23">
        <f t="shared" si="1"/>
        <v>2741</v>
      </c>
      <c r="M56" s="21">
        <f>'Detail Calculation for debt'!O56</f>
        <v>1112</v>
      </c>
      <c r="N56" s="21">
        <f t="shared" si="2"/>
        <v>3853</v>
      </c>
    </row>
    <row r="57" spans="1:14" ht="16.149999999999999" customHeight="1" x14ac:dyDescent="0.2">
      <c r="A57" s="12" t="s">
        <v>115</v>
      </c>
      <c r="B57" s="12" t="s">
        <v>116</v>
      </c>
      <c r="C57" s="13">
        <v>2745.1931862814345</v>
      </c>
      <c r="D57" s="13">
        <v>603.9425009819156</v>
      </c>
      <c r="E57" s="13">
        <v>164.71159117688603</v>
      </c>
      <c r="F57" s="13">
        <v>4117.7897794221517</v>
      </c>
      <c r="G57" s="13">
        <v>1647.1159117688608</v>
      </c>
      <c r="H57" s="13">
        <v>932</v>
      </c>
      <c r="I57" s="13">
        <v>706.66</v>
      </c>
      <c r="J57" s="13">
        <v>169.6041819515774</v>
      </c>
      <c r="K57" s="14">
        <f>'Detail Calculation exclude debt'!Q57</f>
        <v>4413</v>
      </c>
      <c r="L57" s="15">
        <f t="shared" si="1"/>
        <v>4413</v>
      </c>
      <c r="M57" s="13">
        <f>'Detail Calculation for debt'!O57</f>
        <v>495</v>
      </c>
      <c r="N57" s="13">
        <f t="shared" si="2"/>
        <v>4908</v>
      </c>
    </row>
    <row r="58" spans="1:14" ht="16.149999999999999" customHeight="1" x14ac:dyDescent="0.2">
      <c r="A58" s="16" t="s">
        <v>117</v>
      </c>
      <c r="B58" s="16" t="s">
        <v>118</v>
      </c>
      <c r="C58" s="17">
        <v>2768.732817926812</v>
      </c>
      <c r="D58" s="17">
        <v>609.12121994389861</v>
      </c>
      <c r="E58" s="17">
        <v>166.12396907560873</v>
      </c>
      <c r="F58" s="17">
        <v>4153.0992268902173</v>
      </c>
      <c r="G58" s="17">
        <v>1661.2396907560867</v>
      </c>
      <c r="H58" s="17">
        <v>939</v>
      </c>
      <c r="I58" s="17">
        <v>658.37</v>
      </c>
      <c r="J58" s="17">
        <v>169.60413162321279</v>
      </c>
      <c r="K58" s="18">
        <f>'Detail Calculation exclude debt'!Q58</f>
        <v>5718</v>
      </c>
      <c r="L58" s="19">
        <f t="shared" si="1"/>
        <v>5718</v>
      </c>
      <c r="M58" s="17">
        <f>'Detail Calculation for debt'!O58</f>
        <v>775</v>
      </c>
      <c r="N58" s="17">
        <f t="shared" si="2"/>
        <v>6493</v>
      </c>
    </row>
    <row r="59" spans="1:14" ht="16.149999999999999" customHeight="1" x14ac:dyDescent="0.2">
      <c r="A59" s="16" t="s">
        <v>119</v>
      </c>
      <c r="B59" s="16" t="s">
        <v>120</v>
      </c>
      <c r="C59" s="17">
        <v>3094.3709619246915</v>
      </c>
      <c r="D59" s="17">
        <v>680.76161162343215</v>
      </c>
      <c r="E59" s="17">
        <v>185.66225771548147</v>
      </c>
      <c r="F59" s="17">
        <v>4641.5564428870375</v>
      </c>
      <c r="G59" s="17">
        <v>1856.622577154815</v>
      </c>
      <c r="H59" s="17">
        <v>850</v>
      </c>
      <c r="I59" s="17">
        <v>689.74</v>
      </c>
      <c r="J59" s="17">
        <v>169.60416450844298</v>
      </c>
      <c r="K59" s="18">
        <f>'Detail Calculation exclude debt'!Q59</f>
        <v>2712</v>
      </c>
      <c r="L59" s="19">
        <f t="shared" si="1"/>
        <v>2712</v>
      </c>
      <c r="M59" s="17">
        <f>'Detail Calculation for debt'!O59</f>
        <v>140</v>
      </c>
      <c r="N59" s="17">
        <f t="shared" si="2"/>
        <v>2852</v>
      </c>
    </row>
    <row r="60" spans="1:14" ht="16.149999999999999" customHeight="1" x14ac:dyDescent="0.2">
      <c r="A60" s="16" t="s">
        <v>121</v>
      </c>
      <c r="B60" s="16" t="s">
        <v>122</v>
      </c>
      <c r="C60" s="17">
        <v>2504.341912477571</v>
      </c>
      <c r="D60" s="17">
        <v>550.95522074506562</v>
      </c>
      <c r="E60" s="17">
        <v>150.26051474865426</v>
      </c>
      <c r="F60" s="17">
        <v>3756.5128687163565</v>
      </c>
      <c r="G60" s="17">
        <v>1502.6051474865426</v>
      </c>
      <c r="H60" s="17">
        <v>838</v>
      </c>
      <c r="I60" s="17">
        <v>951.45</v>
      </c>
      <c r="J60" s="17">
        <v>169.60480349344979</v>
      </c>
      <c r="K60" s="18">
        <f>'Detail Calculation exclude debt'!Q60</f>
        <v>6685</v>
      </c>
      <c r="L60" s="19">
        <f t="shared" si="1"/>
        <v>6685</v>
      </c>
      <c r="M60" s="17">
        <f>'Detail Calculation for debt'!O60</f>
        <v>0</v>
      </c>
      <c r="N60" s="17">
        <f t="shared" si="2"/>
        <v>6685</v>
      </c>
    </row>
    <row r="61" spans="1:14" ht="16.149999999999999" customHeight="1" x14ac:dyDescent="0.2">
      <c r="A61" s="20" t="s">
        <v>123</v>
      </c>
      <c r="B61" s="20" t="s">
        <v>124</v>
      </c>
      <c r="C61" s="21">
        <v>2702.0637595072872</v>
      </c>
      <c r="D61" s="21">
        <v>594.45402709160317</v>
      </c>
      <c r="E61" s="21">
        <v>162.12382557043722</v>
      </c>
      <c r="F61" s="21">
        <v>4053.0956392609305</v>
      </c>
      <c r="G61" s="21">
        <v>1621.238255704372</v>
      </c>
      <c r="H61" s="21">
        <v>833</v>
      </c>
      <c r="I61" s="21">
        <v>795.14</v>
      </c>
      <c r="J61" s="21">
        <v>169.6041628959276</v>
      </c>
      <c r="K61" s="22">
        <f>'Detail Calculation exclude debt'!Q61</f>
        <v>4148</v>
      </c>
      <c r="L61" s="23">
        <f t="shared" si="1"/>
        <v>4148</v>
      </c>
      <c r="M61" s="21">
        <f>'Detail Calculation for debt'!O61</f>
        <v>0</v>
      </c>
      <c r="N61" s="21">
        <f t="shared" si="2"/>
        <v>4148</v>
      </c>
    </row>
    <row r="62" spans="1:14" ht="16.149999999999999" customHeight="1" x14ac:dyDescent="0.2">
      <c r="A62" s="12" t="s">
        <v>125</v>
      </c>
      <c r="B62" s="12" t="s">
        <v>126</v>
      </c>
      <c r="C62" s="13">
        <v>3100.825912382471</v>
      </c>
      <c r="D62" s="13">
        <v>682.18170072414364</v>
      </c>
      <c r="E62" s="13">
        <v>186.04955474294829</v>
      </c>
      <c r="F62" s="13">
        <v>4651.2388685737069</v>
      </c>
      <c r="G62" s="13">
        <v>1860.4955474294827</v>
      </c>
      <c r="H62" s="13">
        <v>1267</v>
      </c>
      <c r="I62" s="13">
        <v>614.66000000000008</v>
      </c>
      <c r="J62" s="13">
        <v>169.60400667779632</v>
      </c>
      <c r="K62" s="14">
        <f>'Detail Calculation exclude debt'!Q62</f>
        <v>3503</v>
      </c>
      <c r="L62" s="15">
        <f t="shared" si="1"/>
        <v>3503</v>
      </c>
      <c r="M62" s="13">
        <f>'Detail Calculation for debt'!O62</f>
        <v>870</v>
      </c>
      <c r="N62" s="13">
        <f t="shared" si="2"/>
        <v>4373</v>
      </c>
    </row>
    <row r="63" spans="1:14" ht="16.149999999999999" customHeight="1" x14ac:dyDescent="0.2">
      <c r="A63" s="16" t="s">
        <v>127</v>
      </c>
      <c r="B63" s="16" t="s">
        <v>128</v>
      </c>
      <c r="C63" s="17">
        <v>3161.9106262784585</v>
      </c>
      <c r="D63" s="17">
        <v>695.62033778126079</v>
      </c>
      <c r="E63" s="17">
        <v>189.71463757670747</v>
      </c>
      <c r="F63" s="17">
        <v>4742.8659394176884</v>
      </c>
      <c r="G63" s="17">
        <v>1897.1463757670747</v>
      </c>
      <c r="H63" s="17">
        <v>903</v>
      </c>
      <c r="I63" s="17">
        <v>764.51</v>
      </c>
      <c r="J63" s="17">
        <v>169.60418454935623</v>
      </c>
      <c r="K63" s="18">
        <f>'Detail Calculation exclude debt'!Q63</f>
        <v>2649</v>
      </c>
      <c r="L63" s="19">
        <f t="shared" si="1"/>
        <v>2649</v>
      </c>
      <c r="M63" s="17">
        <f>'Detail Calculation for debt'!O63</f>
        <v>0</v>
      </c>
      <c r="N63" s="17">
        <f t="shared" si="2"/>
        <v>2649</v>
      </c>
    </row>
    <row r="64" spans="1:14" ht="16.149999999999999" customHeight="1" x14ac:dyDescent="0.2">
      <c r="A64" s="16" t="s">
        <v>129</v>
      </c>
      <c r="B64" s="16" t="s">
        <v>130</v>
      </c>
      <c r="C64" s="17">
        <v>3399.6148421395246</v>
      </c>
      <c r="D64" s="17">
        <v>747.91526527069539</v>
      </c>
      <c r="E64" s="17">
        <v>203.97689052837148</v>
      </c>
      <c r="F64" s="17">
        <v>5099.4222632092869</v>
      </c>
      <c r="G64" s="17">
        <v>2039.7689052837147</v>
      </c>
      <c r="H64" s="17">
        <v>1227</v>
      </c>
      <c r="I64" s="17">
        <v>697.04</v>
      </c>
      <c r="J64" s="17">
        <v>169.6040913059748</v>
      </c>
      <c r="K64" s="18">
        <f>'Detail Calculation exclude debt'!Q64</f>
        <v>2184</v>
      </c>
      <c r="L64" s="19">
        <f t="shared" si="1"/>
        <v>2184</v>
      </c>
      <c r="M64" s="17">
        <f>'Detail Calculation for debt'!O64</f>
        <v>503</v>
      </c>
      <c r="N64" s="17">
        <f t="shared" si="2"/>
        <v>2687</v>
      </c>
    </row>
    <row r="65" spans="1:14" ht="16.149999999999999" customHeight="1" x14ac:dyDescent="0.2">
      <c r="A65" s="16" t="s">
        <v>131</v>
      </c>
      <c r="B65" s="16" t="s">
        <v>132</v>
      </c>
      <c r="C65" s="17">
        <v>3590.2560637300003</v>
      </c>
      <c r="D65" s="17">
        <v>789.8563340206</v>
      </c>
      <c r="E65" s="17">
        <v>215.41536382379999</v>
      </c>
      <c r="F65" s="17">
        <v>5385.384095595</v>
      </c>
      <c r="G65" s="17">
        <v>2154.153638238</v>
      </c>
      <c r="H65" s="17">
        <v>753</v>
      </c>
      <c r="I65" s="17">
        <v>689.52</v>
      </c>
      <c r="J65" s="17">
        <v>169.60420420420419</v>
      </c>
      <c r="K65" s="18">
        <f>'Detail Calculation exclude debt'!Q65</f>
        <v>1459</v>
      </c>
      <c r="L65" s="19">
        <f t="shared" si="1"/>
        <v>1459</v>
      </c>
      <c r="M65" s="17">
        <f>'Detail Calculation for debt'!O65</f>
        <v>218</v>
      </c>
      <c r="N65" s="17">
        <f t="shared" si="2"/>
        <v>1677</v>
      </c>
    </row>
    <row r="66" spans="1:14" ht="16.149999999999999" customHeight="1" x14ac:dyDescent="0.2">
      <c r="A66" s="20" t="s">
        <v>133</v>
      </c>
      <c r="B66" s="20" t="s">
        <v>134</v>
      </c>
      <c r="C66" s="21">
        <v>3013.58259022021</v>
      </c>
      <c r="D66" s="21">
        <v>662.98816984844609</v>
      </c>
      <c r="E66" s="21">
        <v>180.8149554132126</v>
      </c>
      <c r="F66" s="21">
        <v>4520.3738853303148</v>
      </c>
      <c r="G66" s="21">
        <v>1808.1495541321258</v>
      </c>
      <c r="H66" s="21">
        <v>1165</v>
      </c>
      <c r="I66" s="21">
        <v>594.04</v>
      </c>
      <c r="J66" s="21">
        <v>169.60417736688922</v>
      </c>
      <c r="K66" s="22">
        <f>'Detail Calculation exclude debt'!Q66</f>
        <v>3628</v>
      </c>
      <c r="L66" s="23">
        <f t="shared" si="1"/>
        <v>3628</v>
      </c>
      <c r="M66" s="21">
        <f>'Detail Calculation for debt'!O66</f>
        <v>1134</v>
      </c>
      <c r="N66" s="21">
        <f t="shared" si="2"/>
        <v>4762</v>
      </c>
    </row>
    <row r="67" spans="1:14" ht="16.149999999999999" customHeight="1" x14ac:dyDescent="0.2">
      <c r="A67" s="12" t="s">
        <v>135</v>
      </c>
      <c r="B67" s="12" t="s">
        <v>136</v>
      </c>
      <c r="C67" s="13">
        <v>1868.4911128702915</v>
      </c>
      <c r="D67" s="13">
        <v>411.06804483146419</v>
      </c>
      <c r="E67" s="13">
        <v>112.10946677221749</v>
      </c>
      <c r="F67" s="13">
        <v>2802.7366693054373</v>
      </c>
      <c r="G67" s="13">
        <v>1121.0946677221748</v>
      </c>
      <c r="H67" s="13">
        <v>166</v>
      </c>
      <c r="I67" s="13">
        <v>833.70999999999992</v>
      </c>
      <c r="J67" s="13">
        <v>169.60415003990423</v>
      </c>
      <c r="K67" s="14">
        <f>'Detail Calculation exclude debt'!Q67</f>
        <v>9315</v>
      </c>
      <c r="L67" s="15">
        <f t="shared" si="1"/>
        <v>9315</v>
      </c>
      <c r="M67" s="13">
        <f>'Detail Calculation for debt'!O67</f>
        <v>1730</v>
      </c>
      <c r="N67" s="13">
        <f t="shared" si="2"/>
        <v>11045</v>
      </c>
    </row>
    <row r="68" spans="1:14" ht="16.149999999999999" customHeight="1" x14ac:dyDescent="0.2">
      <c r="A68" s="16" t="s">
        <v>137</v>
      </c>
      <c r="B68" s="16" t="s">
        <v>138</v>
      </c>
      <c r="C68" s="17">
        <v>3342.469760408896</v>
      </c>
      <c r="D68" s="17">
        <v>735.34334728995714</v>
      </c>
      <c r="E68" s="17">
        <v>200.54818562453374</v>
      </c>
      <c r="F68" s="17">
        <v>5013.7046406133441</v>
      </c>
      <c r="G68" s="17">
        <v>2005.4818562453377</v>
      </c>
      <c r="H68" s="17">
        <v>932</v>
      </c>
      <c r="I68" s="17">
        <v>516.08000000000004</v>
      </c>
      <c r="J68" s="17">
        <v>169.60429769392033</v>
      </c>
      <c r="K68" s="18">
        <f>'Detail Calculation exclude debt'!Q68</f>
        <v>2551</v>
      </c>
      <c r="L68" s="19">
        <f t="shared" si="1"/>
        <v>2551</v>
      </c>
      <c r="M68" s="17">
        <f>'Detail Calculation for debt'!O68</f>
        <v>0</v>
      </c>
      <c r="N68" s="17">
        <f t="shared" si="2"/>
        <v>2551</v>
      </c>
    </row>
    <row r="69" spans="1:14" ht="16.149999999999999" customHeight="1" x14ac:dyDescent="0.2">
      <c r="A69" s="16" t="s">
        <v>139</v>
      </c>
      <c r="B69" s="16" t="s">
        <v>140</v>
      </c>
      <c r="C69" s="17">
        <v>1947.3336192136946</v>
      </c>
      <c r="D69" s="17">
        <v>428.41339622701275</v>
      </c>
      <c r="E69" s="17">
        <v>116.84001715282167</v>
      </c>
      <c r="F69" s="17">
        <v>2921.0004288205419</v>
      </c>
      <c r="G69" s="17">
        <v>1168.4001715282166</v>
      </c>
      <c r="H69" s="17">
        <v>240</v>
      </c>
      <c r="I69" s="17">
        <v>756.79</v>
      </c>
      <c r="J69" s="17">
        <v>422.19611558503078</v>
      </c>
      <c r="K69" s="18">
        <f>'Detail Calculation exclude debt'!Q69</f>
        <v>9745</v>
      </c>
      <c r="L69" s="19">
        <f t="shared" si="1"/>
        <v>9745</v>
      </c>
      <c r="M69" s="17">
        <f>'Detail Calculation for debt'!O69</f>
        <v>1025</v>
      </c>
      <c r="N69" s="17">
        <f t="shared" si="2"/>
        <v>10770</v>
      </c>
    </row>
    <row r="70" spans="1:14" ht="16.149999999999999" customHeight="1" x14ac:dyDescent="0.2">
      <c r="A70" s="16" t="s">
        <v>141</v>
      </c>
      <c r="B70" s="16" t="s">
        <v>142</v>
      </c>
      <c r="C70" s="17">
        <v>3138.7249495480783</v>
      </c>
      <c r="D70" s="17">
        <v>690.51948890057713</v>
      </c>
      <c r="E70" s="17">
        <v>188.3234969728847</v>
      </c>
      <c r="F70" s="17">
        <v>4708.0874243221169</v>
      </c>
      <c r="G70" s="17">
        <v>1883.2349697288466</v>
      </c>
      <c r="H70" s="17">
        <v>1382</v>
      </c>
      <c r="I70" s="17">
        <v>592.66</v>
      </c>
      <c r="J70" s="17">
        <v>169.60394088669952</v>
      </c>
      <c r="K70" s="18">
        <f>'Detail Calculation exclude debt'!Q70</f>
        <v>3090</v>
      </c>
      <c r="L70" s="19">
        <f t="shared" si="1"/>
        <v>3090</v>
      </c>
      <c r="M70" s="17">
        <f>'Detail Calculation for debt'!O70</f>
        <v>257</v>
      </c>
      <c r="N70" s="17">
        <f t="shared" si="2"/>
        <v>3347</v>
      </c>
    </row>
    <row r="71" spans="1:14" ht="16.149999999999999" customHeight="1" x14ac:dyDescent="0.2">
      <c r="A71" s="20" t="s">
        <v>143</v>
      </c>
      <c r="B71" s="20" t="s">
        <v>144</v>
      </c>
      <c r="C71" s="21">
        <v>2640.6013974262664</v>
      </c>
      <c r="D71" s="21">
        <v>580.93230743377865</v>
      </c>
      <c r="E71" s="21">
        <v>158.43608384557601</v>
      </c>
      <c r="F71" s="21">
        <v>3960.9020961394003</v>
      </c>
      <c r="G71" s="21">
        <v>1584.3608384557599</v>
      </c>
      <c r="H71" s="21">
        <v>849</v>
      </c>
      <c r="I71" s="21">
        <v>829.12</v>
      </c>
      <c r="J71" s="21">
        <v>169.60415094339623</v>
      </c>
      <c r="K71" s="22">
        <f>'Detail Calculation exclude debt'!Q71</f>
        <v>4931</v>
      </c>
      <c r="L71" s="23">
        <f t="shared" ref="L71:L76" si="3">K71</f>
        <v>4931</v>
      </c>
      <c r="M71" s="21">
        <f>'Detail Calculation for debt'!O71</f>
        <v>393</v>
      </c>
      <c r="N71" s="21">
        <f t="shared" si="2"/>
        <v>5324</v>
      </c>
    </row>
    <row r="72" spans="1:14" ht="16.149999999999999" customHeight="1" x14ac:dyDescent="0.2">
      <c r="A72" s="16" t="s">
        <v>145</v>
      </c>
      <c r="B72" s="16" t="s">
        <v>146</v>
      </c>
      <c r="C72" s="13">
        <v>2909.063081134394</v>
      </c>
      <c r="D72" s="13">
        <v>639.99387784956684</v>
      </c>
      <c r="E72" s="13">
        <v>174.54378486806365</v>
      </c>
      <c r="F72" s="13">
        <v>4363.5946217015917</v>
      </c>
      <c r="G72" s="13">
        <v>1745.4378486806363</v>
      </c>
      <c r="H72" s="13">
        <v>1250</v>
      </c>
      <c r="I72" s="13">
        <v>730.06</v>
      </c>
      <c r="J72" s="13">
        <v>169.60397635679743</v>
      </c>
      <c r="K72" s="14">
        <f>'Detail Calculation exclude debt'!Q72</f>
        <v>4564</v>
      </c>
      <c r="L72" s="15">
        <f t="shared" si="3"/>
        <v>4564</v>
      </c>
      <c r="M72" s="13">
        <f>'Detail Calculation for debt'!O72</f>
        <v>0</v>
      </c>
      <c r="N72" s="13">
        <f>L72+M72</f>
        <v>4564</v>
      </c>
    </row>
    <row r="73" spans="1:14" ht="16.149999999999999" customHeight="1" x14ac:dyDescent="0.2">
      <c r="A73" s="16" t="s">
        <v>147</v>
      </c>
      <c r="B73" s="16" t="s">
        <v>148</v>
      </c>
      <c r="C73" s="17">
        <v>2987.4388134975325</v>
      </c>
      <c r="D73" s="17">
        <v>657.23653896945723</v>
      </c>
      <c r="E73" s="17">
        <v>179.24632880985197</v>
      </c>
      <c r="F73" s="17">
        <v>4481.1582202462987</v>
      </c>
      <c r="G73" s="17">
        <v>1792.4632880985196</v>
      </c>
      <c r="H73" s="17">
        <v>1068</v>
      </c>
      <c r="I73" s="17">
        <v>715.61</v>
      </c>
      <c r="J73" s="17">
        <v>169.60417047740992</v>
      </c>
      <c r="K73" s="18">
        <f>'Detail Calculation exclude debt'!Q73</f>
        <v>4379</v>
      </c>
      <c r="L73" s="19">
        <f t="shared" si="3"/>
        <v>4379</v>
      </c>
      <c r="M73" s="17">
        <f>'Detail Calculation for debt'!O73</f>
        <v>1890</v>
      </c>
      <c r="N73" s="17">
        <f>L73+M73</f>
        <v>6269</v>
      </c>
    </row>
    <row r="74" spans="1:14" ht="16.149999999999999" customHeight="1" x14ac:dyDescent="0.2">
      <c r="A74" s="16" t="s">
        <v>149</v>
      </c>
      <c r="B74" s="16" t="s">
        <v>150</v>
      </c>
      <c r="C74" s="17">
        <v>3272.2812375908325</v>
      </c>
      <c r="D74" s="17">
        <v>719.90187226998307</v>
      </c>
      <c r="E74" s="17">
        <v>196.33687425544989</v>
      </c>
      <c r="F74" s="17">
        <v>4908.4218563862487</v>
      </c>
      <c r="G74" s="17">
        <v>1963.3687425544992</v>
      </c>
      <c r="H74" s="17">
        <v>1403</v>
      </c>
      <c r="I74" s="17">
        <v>798.7</v>
      </c>
      <c r="J74" s="17">
        <v>169.60435779816513</v>
      </c>
      <c r="K74" s="18">
        <f>'Detail Calculation exclude debt'!Q74</f>
        <v>3456</v>
      </c>
      <c r="L74" s="19">
        <f t="shared" si="3"/>
        <v>3456</v>
      </c>
      <c r="M74" s="17">
        <f>'Detail Calculation for debt'!O74</f>
        <v>0</v>
      </c>
      <c r="N74" s="17">
        <f>L74+M74</f>
        <v>3456</v>
      </c>
    </row>
    <row r="75" spans="1:14" ht="16.149999999999999" customHeight="1" x14ac:dyDescent="0.2">
      <c r="A75" s="20" t="s">
        <v>151</v>
      </c>
      <c r="B75" s="20" t="s">
        <v>152</v>
      </c>
      <c r="C75" s="24">
        <v>3267.2946917295271</v>
      </c>
      <c r="D75" s="24">
        <v>718.80483218049585</v>
      </c>
      <c r="E75" s="24">
        <v>196.03768150377158</v>
      </c>
      <c r="F75" s="24">
        <v>4900.9420375942909</v>
      </c>
      <c r="G75" s="24">
        <v>1960.3768150377159</v>
      </c>
      <c r="H75" s="24">
        <v>1308</v>
      </c>
      <c r="I75" s="24">
        <v>705.67</v>
      </c>
      <c r="J75" s="24">
        <v>169.6040588113481</v>
      </c>
      <c r="K75" s="25">
        <f>'Detail Calculation exclude debt'!Q75</f>
        <v>2775</v>
      </c>
      <c r="L75" s="26">
        <f t="shared" si="3"/>
        <v>2775</v>
      </c>
      <c r="M75" s="24">
        <f>'Detail Calculation for debt'!O75</f>
        <v>1194</v>
      </c>
      <c r="N75" s="24">
        <f>L75+M75</f>
        <v>3969</v>
      </c>
    </row>
    <row r="76" spans="1:14" ht="16.149999999999999" customHeight="1" x14ac:dyDescent="0.2">
      <c r="A76" s="27"/>
      <c r="B76" s="27" t="s">
        <v>153</v>
      </c>
      <c r="C76" s="28">
        <v>2608.6902087612802</v>
      </c>
      <c r="D76" s="28">
        <v>570.35224473434255</v>
      </c>
      <c r="E76" s="28">
        <v>158.37628411149953</v>
      </c>
      <c r="F76" s="28">
        <v>3936.5780458287281</v>
      </c>
      <c r="G76" s="28">
        <v>1527.9418817790604</v>
      </c>
      <c r="H76" s="28">
        <v>741</v>
      </c>
      <c r="I76" s="28"/>
      <c r="J76" s="28">
        <v>212.76512153468653</v>
      </c>
      <c r="K76" s="29">
        <f>'Detail Calculation exclude debt'!Q76</f>
        <v>5029</v>
      </c>
      <c r="L76" s="30">
        <f t="shared" si="3"/>
        <v>5029</v>
      </c>
      <c r="M76" s="28">
        <f>'Detail Calculation for debt'!O76</f>
        <v>659</v>
      </c>
      <c r="N76" s="28">
        <f>L76+M76</f>
        <v>5688</v>
      </c>
    </row>
    <row r="77" spans="1:14" ht="8.25" customHeight="1" x14ac:dyDescent="0.2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</row>
    <row r="78" spans="1:14" ht="17.45" customHeight="1" x14ac:dyDescent="0.2">
      <c r="A78" s="32"/>
      <c r="B78" s="33"/>
      <c r="C78" s="34" t="s">
        <v>154</v>
      </c>
      <c r="D78" s="34"/>
      <c r="E78" s="34"/>
      <c r="F78" s="34"/>
      <c r="G78" s="34"/>
      <c r="H78" s="34"/>
      <c r="I78" s="34"/>
      <c r="J78" s="34"/>
      <c r="K78" s="35" t="s">
        <v>155</v>
      </c>
      <c r="L78" s="36"/>
      <c r="M78" s="36"/>
      <c r="N78" s="36"/>
    </row>
    <row r="79" spans="1:14" ht="16.149999999999999" customHeight="1" x14ac:dyDescent="0.2">
      <c r="A79" s="32"/>
      <c r="B79" s="33"/>
      <c r="C79" s="35"/>
      <c r="D79" s="35"/>
      <c r="E79" s="35"/>
      <c r="F79" s="35"/>
      <c r="G79" s="35"/>
      <c r="H79" s="35"/>
      <c r="I79" s="35"/>
      <c r="J79" s="35"/>
      <c r="K79" s="35" t="s">
        <v>156</v>
      </c>
      <c r="L79" s="32"/>
      <c r="M79" s="32"/>
      <c r="N79" s="32"/>
    </row>
    <row r="80" spans="1:14" ht="16.149999999999999" customHeight="1" x14ac:dyDescent="0.2">
      <c r="A80" s="32"/>
      <c r="B80" s="33"/>
      <c r="C80" s="35"/>
      <c r="D80" s="35"/>
      <c r="E80" s="35"/>
      <c r="F80" s="35"/>
      <c r="G80" s="35"/>
      <c r="H80" s="35"/>
      <c r="I80" s="35"/>
      <c r="J80" s="35"/>
      <c r="K80" s="37" t="s">
        <v>157</v>
      </c>
      <c r="L80" s="32"/>
      <c r="M80" s="32"/>
      <c r="N80" s="32"/>
    </row>
    <row r="81" ht="16.149999999999999" customHeight="1" x14ac:dyDescent="0.2"/>
  </sheetData>
  <sheetProtection password="D893" sheet="1" objects="1" scenarios="1"/>
  <mergeCells count="4">
    <mergeCell ref="A1:B2"/>
    <mergeCell ref="C1:J1"/>
    <mergeCell ref="L1:N1"/>
    <mergeCell ref="A3:B3"/>
  </mergeCells>
  <printOptions horizontalCentered="1"/>
  <pageMargins left="0.25" right="0.25" top="0.95" bottom="0.25" header="0.3" footer="0.25"/>
  <pageSetup paperSize="5" scale="70" fitToWidth="0" fitToHeight="0" orientation="portrait" r:id="rId1"/>
  <headerFooter alignWithMargins="0">
    <oddHeader>&amp;C&amp;"Arial,Bold"&amp;16FY2020-21 Final Charter School Per Pupil Funding (March 2021)&amp;"Arial,Regular"
&amp;"Arial,Bold"Types 1, 2, 3, 3B, and 4 Charter Schools</oddHeader>
    <oddFooter>&amp;R&amp;9&amp;P</oddFooter>
  </headerFooter>
  <colBreaks count="1" manualBreakCount="1">
    <brk id="10" max="7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view="pageBreakPreview" zoomScaleNormal="100" zoomScaleSheetLayoutView="100" workbookViewId="0">
      <pane xSplit="2" ySplit="8" topLeftCell="C9" activePane="bottomRight" state="frozen"/>
      <selection activeCell="C7" sqref="C7"/>
      <selection pane="topRight" activeCell="C7" sqref="C7"/>
      <selection pane="bottomLeft" activeCell="C7" sqref="C7"/>
      <selection pane="bottomRight" activeCell="C9" sqref="C9"/>
    </sheetView>
  </sheetViews>
  <sheetFormatPr defaultColWidth="9.140625" defaultRowHeight="12.75" x14ac:dyDescent="0.2"/>
  <cols>
    <col min="1" max="1" width="5.85546875" customWidth="1"/>
    <col min="2" max="2" width="21.7109375" customWidth="1"/>
    <col min="3" max="5" width="18.140625" customWidth="1"/>
    <col min="6" max="6" width="2.42578125" customWidth="1"/>
    <col min="7" max="7" width="18.140625" customWidth="1"/>
    <col min="8" max="8" width="2.42578125" customWidth="1"/>
    <col min="9" max="11" width="18.140625" customWidth="1"/>
  </cols>
  <sheetData>
    <row r="1" spans="1:11" ht="30" customHeight="1" x14ac:dyDescent="0.2">
      <c r="A1" s="147" t="s">
        <v>158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ht="30" customHeight="1" x14ac:dyDescent="0.2">
      <c r="A2" s="147" t="s">
        <v>159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pans="1:11" ht="22.9" customHeight="1" x14ac:dyDescent="0.2">
      <c r="A3" s="148" t="s">
        <v>160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</row>
    <row r="4" spans="1:11" ht="25.9" customHeight="1" thickBot="1" x14ac:dyDescent="0.3">
      <c r="A4" s="38"/>
      <c r="B4" s="38"/>
      <c r="C4" s="38"/>
      <c r="D4" s="38"/>
      <c r="E4" s="38"/>
      <c r="F4" s="39"/>
      <c r="G4" s="38"/>
      <c r="H4" s="39"/>
      <c r="I4" s="38"/>
      <c r="J4" s="38"/>
      <c r="K4" s="38"/>
    </row>
    <row r="5" spans="1:11" ht="46.5" customHeight="1" thickBot="1" x14ac:dyDescent="0.25">
      <c r="A5" s="40"/>
      <c r="B5" s="40"/>
      <c r="C5" s="149" t="s">
        <v>161</v>
      </c>
      <c r="D5" s="150"/>
      <c r="E5" s="151"/>
      <c r="F5" s="41"/>
      <c r="G5" s="42" t="s">
        <v>2</v>
      </c>
      <c r="H5" s="41"/>
      <c r="I5" s="152" t="s">
        <v>3</v>
      </c>
      <c r="J5" s="153"/>
      <c r="K5" s="154"/>
    </row>
    <row r="6" spans="1:11" ht="155.25" customHeight="1" x14ac:dyDescent="0.2">
      <c r="A6" s="146" t="s">
        <v>0</v>
      </c>
      <c r="B6" s="146"/>
      <c r="C6" s="43" t="s">
        <v>162</v>
      </c>
      <c r="D6" s="44" t="s">
        <v>163</v>
      </c>
      <c r="E6" s="44" t="s">
        <v>164</v>
      </c>
      <c r="F6" s="45"/>
      <c r="G6" s="4" t="s">
        <v>165</v>
      </c>
      <c r="H6" s="45"/>
      <c r="I6" s="5" t="s">
        <v>12</v>
      </c>
      <c r="J6" s="6" t="s">
        <v>13</v>
      </c>
      <c r="K6" s="7" t="s">
        <v>166</v>
      </c>
    </row>
    <row r="7" spans="1:11" ht="15" customHeight="1" x14ac:dyDescent="0.2">
      <c r="A7" s="46"/>
      <c r="B7" s="47"/>
      <c r="C7" s="8">
        <v>1</v>
      </c>
      <c r="D7" s="8">
        <v>2</v>
      </c>
      <c r="E7" s="8">
        <v>3</v>
      </c>
      <c r="F7" s="48"/>
      <c r="G7" s="8">
        <v>4</v>
      </c>
      <c r="H7" s="48"/>
      <c r="I7" s="8">
        <v>5</v>
      </c>
      <c r="J7" s="8">
        <v>6</v>
      </c>
      <c r="K7" s="8">
        <v>7</v>
      </c>
    </row>
    <row r="8" spans="1:11" ht="15" hidden="1" customHeight="1" x14ac:dyDescent="0.2">
      <c r="A8" s="49"/>
      <c r="B8" s="50"/>
      <c r="C8" s="8"/>
      <c r="D8" s="8"/>
      <c r="E8" s="8" t="s">
        <v>167</v>
      </c>
      <c r="F8" s="48"/>
      <c r="G8" s="8"/>
      <c r="H8" s="48"/>
      <c r="I8" s="8" t="s">
        <v>168</v>
      </c>
      <c r="J8" s="8"/>
      <c r="K8" s="8" t="s">
        <v>169</v>
      </c>
    </row>
    <row r="9" spans="1:11" ht="24" customHeight="1" x14ac:dyDescent="0.2">
      <c r="A9" s="51" t="s">
        <v>31</v>
      </c>
      <c r="B9" s="12" t="s">
        <v>32</v>
      </c>
      <c r="C9" s="52">
        <v>4823.3034188034189</v>
      </c>
      <c r="D9" s="52">
        <v>744.76</v>
      </c>
      <c r="E9" s="52">
        <f>C9+D9</f>
        <v>5568.0634188034192</v>
      </c>
      <c r="F9" s="53"/>
      <c r="G9" s="52">
        <f>'Detail Calculation exclude debt'!Q15</f>
        <v>4945</v>
      </c>
      <c r="H9" s="53"/>
      <c r="I9" s="52">
        <f>G9</f>
        <v>4945</v>
      </c>
      <c r="J9" s="52">
        <f>'Detail Calculation for debt'!O15</f>
        <v>810</v>
      </c>
      <c r="K9" s="52">
        <f t="shared" ref="K9:K10" si="0">I9+J9</f>
        <v>5755</v>
      </c>
    </row>
    <row r="10" spans="1:11" ht="24" customHeight="1" x14ac:dyDescent="0.2">
      <c r="A10" s="54" t="s">
        <v>47</v>
      </c>
      <c r="B10" s="20" t="s">
        <v>48</v>
      </c>
      <c r="C10" s="55">
        <v>3509.7761458148998</v>
      </c>
      <c r="D10" s="55">
        <v>801.48</v>
      </c>
      <c r="E10" s="55">
        <f>C10+D10</f>
        <v>4311.2561458148994</v>
      </c>
      <c r="F10" s="53"/>
      <c r="G10" s="55">
        <f>'Detail Calculation exclude debt'!Q23</f>
        <v>6829</v>
      </c>
      <c r="H10" s="53"/>
      <c r="I10" s="55">
        <f>G10</f>
        <v>6829</v>
      </c>
      <c r="J10" s="55">
        <f>'Detail Calculation for debt'!O23</f>
        <v>920</v>
      </c>
      <c r="K10" s="55">
        <f t="shared" si="0"/>
        <v>7749</v>
      </c>
    </row>
    <row r="11" spans="1:11" x14ac:dyDescent="0.2">
      <c r="A11" s="32"/>
      <c r="B11" s="34"/>
      <c r="C11" s="36"/>
      <c r="D11" s="36"/>
      <c r="E11" s="36"/>
      <c r="F11" s="36"/>
      <c r="G11" s="36"/>
      <c r="H11" s="36"/>
      <c r="I11" s="36"/>
      <c r="J11" s="36"/>
      <c r="K11" s="36"/>
    </row>
    <row r="12" spans="1:11" ht="18" customHeight="1" x14ac:dyDescent="0.2">
      <c r="A12" s="32"/>
      <c r="B12" s="35" t="s">
        <v>155</v>
      </c>
      <c r="C12" s="32"/>
      <c r="D12" s="32"/>
      <c r="E12" s="32"/>
      <c r="F12" s="35"/>
      <c r="G12" s="32"/>
      <c r="H12" s="35"/>
      <c r="I12" s="32"/>
      <c r="J12" s="32"/>
      <c r="K12" s="32"/>
    </row>
    <row r="13" spans="1:11" ht="18" customHeight="1" x14ac:dyDescent="0.2">
      <c r="A13" s="32"/>
      <c r="B13" s="35" t="s">
        <v>156</v>
      </c>
      <c r="C13" s="32"/>
      <c r="D13" s="32"/>
      <c r="E13" s="32"/>
      <c r="F13" s="35"/>
      <c r="G13" s="32"/>
      <c r="H13" s="35"/>
      <c r="I13" s="32"/>
      <c r="J13" s="32"/>
      <c r="K13" s="32"/>
    </row>
  </sheetData>
  <sheetProtection password="D893" sheet="1" objects="1" scenarios="1"/>
  <mergeCells count="6">
    <mergeCell ref="A6:B6"/>
    <mergeCell ref="A1:K1"/>
    <mergeCell ref="A2:K2"/>
    <mergeCell ref="A3:K3"/>
    <mergeCell ref="C5:E5"/>
    <mergeCell ref="I5:K5"/>
  </mergeCells>
  <printOptions horizontalCentered="1"/>
  <pageMargins left="0.25" right="0.25" top="0.9" bottom="0.35" header="0.25" footer="0.25"/>
  <pageSetup paperSize="5" scale="90" fitToWidth="0" fitToHeight="0" orientation="landscape" r:id="rId1"/>
  <headerFooter alignWithMargins="0">
    <oddFooter>&amp;R&amp;9&amp;P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0"/>
  <sheetViews>
    <sheetView view="pageBreakPreview" zoomScaleNormal="100" zoomScaleSheetLayoutView="100" workbookViewId="0">
      <pane xSplit="2" ySplit="2" topLeftCell="C7" activePane="bottomRight" state="frozen"/>
      <selection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9.140625" defaultRowHeight="12.75" x14ac:dyDescent="0.2"/>
  <cols>
    <col min="1" max="1" width="3.42578125" customWidth="1"/>
    <col min="2" max="2" width="17.85546875" customWidth="1"/>
    <col min="3" max="3" width="15.5703125" customWidth="1"/>
    <col min="4" max="4" width="16.5703125" customWidth="1"/>
    <col min="5" max="5" width="14.28515625" customWidth="1"/>
    <col min="6" max="6" width="14.5703125" customWidth="1"/>
    <col min="7" max="7" width="12.85546875" customWidth="1"/>
    <col min="8" max="8" width="15.5703125" bestFit="1" customWidth="1"/>
    <col min="9" max="9" width="11.7109375" bestFit="1" customWidth="1"/>
    <col min="10" max="10" width="11.42578125" customWidth="1"/>
    <col min="11" max="11" width="13.5703125" customWidth="1"/>
    <col min="12" max="12" width="12.85546875" customWidth="1"/>
    <col min="13" max="13" width="10.42578125" customWidth="1"/>
    <col min="14" max="14" width="12.42578125" customWidth="1"/>
    <col min="15" max="15" width="14.42578125" bestFit="1" customWidth="1"/>
    <col min="16" max="16" width="12.140625" bestFit="1" customWidth="1"/>
    <col min="17" max="17" width="11.140625" customWidth="1"/>
  </cols>
  <sheetData>
    <row r="1" spans="1:17" ht="108" customHeight="1" x14ac:dyDescent="0.2">
      <c r="A1" s="155" t="s">
        <v>0</v>
      </c>
      <c r="B1" s="155" t="s">
        <v>0</v>
      </c>
      <c r="C1" s="56" t="s">
        <v>170</v>
      </c>
      <c r="D1" s="56" t="s">
        <v>171</v>
      </c>
      <c r="E1" s="56" t="s">
        <v>172</v>
      </c>
      <c r="F1" s="57" t="s">
        <v>173</v>
      </c>
      <c r="G1" s="57" t="s">
        <v>174</v>
      </c>
      <c r="H1" s="58" t="s">
        <v>175</v>
      </c>
      <c r="I1" s="56" t="s">
        <v>176</v>
      </c>
      <c r="J1" s="56" t="s">
        <v>177</v>
      </c>
      <c r="K1" s="56" t="s">
        <v>178</v>
      </c>
      <c r="L1" s="56" t="s">
        <v>179</v>
      </c>
      <c r="M1" s="56" t="s">
        <v>180</v>
      </c>
      <c r="N1" s="57" t="s">
        <v>181</v>
      </c>
      <c r="O1" s="58" t="s">
        <v>182</v>
      </c>
      <c r="P1" s="57" t="s">
        <v>183</v>
      </c>
      <c r="Q1" s="59" t="s">
        <v>184</v>
      </c>
    </row>
    <row r="2" spans="1:17" ht="13.5" customHeight="1" x14ac:dyDescent="0.2">
      <c r="A2" s="156"/>
      <c r="B2" s="156"/>
      <c r="C2" s="60">
        <v>1</v>
      </c>
      <c r="D2" s="60">
        <f>C2+1</f>
        <v>2</v>
      </c>
      <c r="E2" s="60">
        <f t="shared" ref="E2:Q2" si="0">D2+1</f>
        <v>3</v>
      </c>
      <c r="F2" s="60" t="s">
        <v>185</v>
      </c>
      <c r="G2" s="60" t="s">
        <v>186</v>
      </c>
      <c r="H2" s="60">
        <f>E2+1</f>
        <v>4</v>
      </c>
      <c r="I2" s="60">
        <f t="shared" si="0"/>
        <v>5</v>
      </c>
      <c r="J2" s="60">
        <f t="shared" si="0"/>
        <v>6</v>
      </c>
      <c r="K2" s="60">
        <f t="shared" si="0"/>
        <v>7</v>
      </c>
      <c r="L2" s="60">
        <f t="shared" si="0"/>
        <v>8</v>
      </c>
      <c r="M2" s="60">
        <f t="shared" si="0"/>
        <v>9</v>
      </c>
      <c r="N2" s="60">
        <f t="shared" si="0"/>
        <v>10</v>
      </c>
      <c r="O2" s="60">
        <f t="shared" si="0"/>
        <v>11</v>
      </c>
      <c r="P2" s="60">
        <f t="shared" si="0"/>
        <v>12</v>
      </c>
      <c r="Q2" s="60">
        <f t="shared" si="0"/>
        <v>13</v>
      </c>
    </row>
    <row r="3" spans="1:17" hidden="1" x14ac:dyDescent="0.2">
      <c r="A3" s="157"/>
      <c r="B3" s="158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</row>
    <row r="4" spans="1:17" hidden="1" x14ac:dyDescent="0.2">
      <c r="A4" s="157"/>
      <c r="B4" s="158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</row>
    <row r="5" spans="1:17" hidden="1" x14ac:dyDescent="0.2">
      <c r="A5" s="157"/>
      <c r="B5" s="158"/>
      <c r="C5" s="61"/>
      <c r="D5" s="61"/>
      <c r="E5" s="61"/>
      <c r="F5" s="62"/>
      <c r="G5" s="62"/>
      <c r="H5" s="63"/>
      <c r="I5" s="61"/>
      <c r="J5" s="64"/>
      <c r="K5" s="61"/>
      <c r="L5" s="61"/>
      <c r="M5" s="61"/>
      <c r="N5" s="65"/>
      <c r="O5" s="63"/>
      <c r="P5" s="61"/>
      <c r="Q5" s="61"/>
    </row>
    <row r="6" spans="1:17" hidden="1" x14ac:dyDescent="0.2">
      <c r="A6" s="157"/>
      <c r="B6" s="158"/>
      <c r="C6" s="61"/>
      <c r="D6" s="61"/>
      <c r="E6" s="61"/>
      <c r="F6" s="62"/>
      <c r="G6" s="62"/>
      <c r="H6" s="63"/>
      <c r="I6" s="61"/>
      <c r="J6" s="64"/>
      <c r="K6" s="61"/>
      <c r="L6" s="61"/>
      <c r="M6" s="61"/>
      <c r="N6" s="65"/>
      <c r="O6" s="63"/>
      <c r="P6" s="61"/>
      <c r="Q6" s="61"/>
    </row>
    <row r="7" spans="1:17" ht="14.45" customHeight="1" x14ac:dyDescent="0.2">
      <c r="A7" s="66">
        <v>1</v>
      </c>
      <c r="B7" s="67" t="s">
        <v>16</v>
      </c>
      <c r="C7" s="68">
        <v>12175208</v>
      </c>
      <c r="D7" s="68">
        <v>12427018</v>
      </c>
      <c r="E7" s="68">
        <v>428132</v>
      </c>
      <c r="F7" s="68"/>
      <c r="G7" s="68">
        <v>-6440</v>
      </c>
      <c r="H7" s="68">
        <f t="shared" ref="H7:H70" si="1">SUM(C7:G7)</f>
        <v>25023918</v>
      </c>
      <c r="I7" s="68">
        <v>0</v>
      </c>
      <c r="J7" s="69">
        <v>0</v>
      </c>
      <c r="K7" s="68">
        <v>109108</v>
      </c>
      <c r="L7" s="68">
        <v>189848</v>
      </c>
      <c r="M7" s="68">
        <v>0</v>
      </c>
      <c r="N7" s="68">
        <f>SUM(I7:M7)</f>
        <v>298956</v>
      </c>
      <c r="O7" s="68">
        <f>H7-N7</f>
        <v>24724962</v>
      </c>
      <c r="P7" s="70">
        <f>'10.1.20 SIS'!AK7</f>
        <v>9423</v>
      </c>
      <c r="Q7" s="68">
        <f>ROUND(O7/P7,0)</f>
        <v>2624</v>
      </c>
    </row>
    <row r="8" spans="1:17" ht="14.45" customHeight="1" x14ac:dyDescent="0.2">
      <c r="A8" s="66">
        <v>2</v>
      </c>
      <c r="B8" s="67" t="s">
        <v>18</v>
      </c>
      <c r="C8" s="71">
        <v>3707245</v>
      </c>
      <c r="D8" s="71">
        <v>7690491</v>
      </c>
      <c r="E8" s="71">
        <v>1680</v>
      </c>
      <c r="F8" s="71"/>
      <c r="G8" s="71">
        <v>0</v>
      </c>
      <c r="H8" s="71">
        <f t="shared" si="1"/>
        <v>11399416</v>
      </c>
      <c r="I8" s="71">
        <v>0</v>
      </c>
      <c r="J8" s="72">
        <v>0</v>
      </c>
      <c r="K8" s="71">
        <v>112814</v>
      </c>
      <c r="L8" s="71">
        <v>0</v>
      </c>
      <c r="M8" s="71">
        <v>0</v>
      </c>
      <c r="N8" s="71">
        <f t="shared" ref="N8:N71" si="2">SUM(I8:M8)</f>
        <v>112814</v>
      </c>
      <c r="O8" s="71">
        <f t="shared" ref="O8:O71" si="3">H8-N8</f>
        <v>11286602</v>
      </c>
      <c r="P8" s="73">
        <f>'10.1.20 SIS'!AK8</f>
        <v>3969</v>
      </c>
      <c r="Q8" s="71">
        <f t="shared" ref="Q8:Q71" si="4">ROUND(O8/P8,0)</f>
        <v>2844</v>
      </c>
    </row>
    <row r="9" spans="1:17" ht="14.45" customHeight="1" x14ac:dyDescent="0.2">
      <c r="A9" s="66">
        <v>3</v>
      </c>
      <c r="B9" s="67" t="s">
        <v>20</v>
      </c>
      <c r="C9" s="71">
        <v>68207868</v>
      </c>
      <c r="D9" s="71">
        <v>66829877</v>
      </c>
      <c r="E9" s="71">
        <v>0</v>
      </c>
      <c r="F9" s="71"/>
      <c r="G9" s="71">
        <v>-139</v>
      </c>
      <c r="H9" s="71">
        <f t="shared" si="1"/>
        <v>135037606</v>
      </c>
      <c r="I9" s="71">
        <v>0</v>
      </c>
      <c r="J9" s="72">
        <v>0</v>
      </c>
      <c r="K9" s="71">
        <v>2219444</v>
      </c>
      <c r="L9" s="71">
        <v>656706</v>
      </c>
      <c r="M9" s="71">
        <v>0</v>
      </c>
      <c r="N9" s="71">
        <f t="shared" si="2"/>
        <v>2876150</v>
      </c>
      <c r="O9" s="71">
        <f t="shared" si="3"/>
        <v>132161456</v>
      </c>
      <c r="P9" s="73">
        <f>'10.1.20 SIS'!AK9</f>
        <v>22994</v>
      </c>
      <c r="Q9" s="71">
        <f t="shared" si="4"/>
        <v>5748</v>
      </c>
    </row>
    <row r="10" spans="1:17" ht="14.45" customHeight="1" x14ac:dyDescent="0.2">
      <c r="A10" s="66">
        <v>4</v>
      </c>
      <c r="B10" s="67" t="s">
        <v>22</v>
      </c>
      <c r="C10" s="71">
        <v>7946651</v>
      </c>
      <c r="D10" s="71">
        <v>6525482</v>
      </c>
      <c r="E10" s="71">
        <v>4681</v>
      </c>
      <c r="F10" s="71"/>
      <c r="G10" s="71">
        <v>0</v>
      </c>
      <c r="H10" s="71">
        <f t="shared" si="1"/>
        <v>14476814</v>
      </c>
      <c r="I10" s="71">
        <v>0</v>
      </c>
      <c r="J10" s="72">
        <v>0</v>
      </c>
      <c r="K10" s="71">
        <v>256369</v>
      </c>
      <c r="L10" s="71">
        <v>0</v>
      </c>
      <c r="M10" s="71">
        <v>0</v>
      </c>
      <c r="N10" s="71">
        <f t="shared" si="2"/>
        <v>256369</v>
      </c>
      <c r="O10" s="71">
        <f t="shared" si="3"/>
        <v>14220445</v>
      </c>
      <c r="P10" s="73">
        <f>'10.1.20 SIS'!AK10</f>
        <v>2999</v>
      </c>
      <c r="Q10" s="71">
        <f t="shared" si="4"/>
        <v>4742</v>
      </c>
    </row>
    <row r="11" spans="1:17" ht="14.45" customHeight="1" x14ac:dyDescent="0.2">
      <c r="A11" s="74">
        <v>5</v>
      </c>
      <c r="B11" s="75" t="s">
        <v>24</v>
      </c>
      <c r="C11" s="76">
        <v>3625757</v>
      </c>
      <c r="D11" s="76">
        <v>8351435</v>
      </c>
      <c r="E11" s="76">
        <v>143323</v>
      </c>
      <c r="F11" s="76"/>
      <c r="G11" s="76">
        <v>-4470</v>
      </c>
      <c r="H11" s="76">
        <f t="shared" si="1"/>
        <v>12116045</v>
      </c>
      <c r="I11" s="76">
        <v>0</v>
      </c>
      <c r="J11" s="77">
        <v>0</v>
      </c>
      <c r="K11" s="76">
        <v>122119</v>
      </c>
      <c r="L11" s="76">
        <v>0</v>
      </c>
      <c r="M11" s="76">
        <v>0</v>
      </c>
      <c r="N11" s="76">
        <f t="shared" si="2"/>
        <v>122119</v>
      </c>
      <c r="O11" s="76">
        <f t="shared" si="3"/>
        <v>11993926</v>
      </c>
      <c r="P11" s="78">
        <f>'10.1.20 SIS'!AK11</f>
        <v>5221</v>
      </c>
      <c r="Q11" s="76">
        <f t="shared" si="4"/>
        <v>2297</v>
      </c>
    </row>
    <row r="12" spans="1:17" ht="14.45" customHeight="1" x14ac:dyDescent="0.2">
      <c r="A12" s="66">
        <v>6</v>
      </c>
      <c r="B12" s="67" t="s">
        <v>26</v>
      </c>
      <c r="C12" s="68">
        <v>10074923</v>
      </c>
      <c r="D12" s="68">
        <v>13503458</v>
      </c>
      <c r="E12" s="68">
        <v>13</v>
      </c>
      <c r="F12" s="68"/>
      <c r="G12" s="68">
        <v>-4687</v>
      </c>
      <c r="H12" s="68">
        <f t="shared" si="1"/>
        <v>23573707</v>
      </c>
      <c r="I12" s="68">
        <v>0</v>
      </c>
      <c r="J12" s="69">
        <v>0</v>
      </c>
      <c r="K12" s="68">
        <v>0</v>
      </c>
      <c r="L12" s="68">
        <v>250986</v>
      </c>
      <c r="M12" s="68">
        <v>0</v>
      </c>
      <c r="N12" s="68">
        <f t="shared" si="2"/>
        <v>250986</v>
      </c>
      <c r="O12" s="68">
        <f t="shared" si="3"/>
        <v>23322721</v>
      </c>
      <c r="P12" s="70">
        <f>'10.1.20 SIS'!AK12</f>
        <v>5626</v>
      </c>
      <c r="Q12" s="68">
        <f t="shared" si="4"/>
        <v>4146</v>
      </c>
    </row>
    <row r="13" spans="1:17" ht="14.45" customHeight="1" x14ac:dyDescent="0.2">
      <c r="A13" s="66">
        <v>7</v>
      </c>
      <c r="B13" s="67" t="s">
        <v>28</v>
      </c>
      <c r="C13" s="71">
        <v>19442367</v>
      </c>
      <c r="D13" s="71">
        <v>4949752</v>
      </c>
      <c r="E13" s="71">
        <v>0</v>
      </c>
      <c r="F13" s="71"/>
      <c r="G13" s="71">
        <v>-4828</v>
      </c>
      <c r="H13" s="71">
        <f t="shared" si="1"/>
        <v>24387291</v>
      </c>
      <c r="I13" s="71">
        <v>0</v>
      </c>
      <c r="J13" s="72">
        <v>384007</v>
      </c>
      <c r="K13" s="71">
        <v>606289</v>
      </c>
      <c r="L13" s="71">
        <v>74246</v>
      </c>
      <c r="M13" s="71">
        <v>0</v>
      </c>
      <c r="N13" s="71">
        <f t="shared" si="2"/>
        <v>1064542</v>
      </c>
      <c r="O13" s="71">
        <f t="shared" si="3"/>
        <v>23322749</v>
      </c>
      <c r="P13" s="73">
        <f>'10.1.20 SIS'!AK13</f>
        <v>1975</v>
      </c>
      <c r="Q13" s="71">
        <f t="shared" si="4"/>
        <v>11809</v>
      </c>
    </row>
    <row r="14" spans="1:17" ht="14.45" customHeight="1" x14ac:dyDescent="0.2">
      <c r="A14" s="66">
        <v>8</v>
      </c>
      <c r="B14" s="67" t="s">
        <v>30</v>
      </c>
      <c r="C14" s="71">
        <v>53270725</v>
      </c>
      <c r="D14" s="71">
        <v>48720733</v>
      </c>
      <c r="E14" s="71">
        <v>125245</v>
      </c>
      <c r="F14" s="71"/>
      <c r="G14" s="71">
        <v>-5972</v>
      </c>
      <c r="H14" s="71">
        <f t="shared" si="1"/>
        <v>102110731</v>
      </c>
      <c r="I14" s="71">
        <v>0</v>
      </c>
      <c r="J14" s="72">
        <v>0</v>
      </c>
      <c r="K14" s="71">
        <v>1691931</v>
      </c>
      <c r="L14" s="71">
        <v>453862</v>
      </c>
      <c r="M14" s="71">
        <v>0</v>
      </c>
      <c r="N14" s="71">
        <f t="shared" si="2"/>
        <v>2145793</v>
      </c>
      <c r="O14" s="71">
        <f t="shared" si="3"/>
        <v>99964938</v>
      </c>
      <c r="P14" s="73">
        <f>'10.1.20 SIS'!AK14</f>
        <v>22272</v>
      </c>
      <c r="Q14" s="71">
        <f t="shared" si="4"/>
        <v>4488</v>
      </c>
    </row>
    <row r="15" spans="1:17" ht="14.45" customHeight="1" x14ac:dyDescent="0.2">
      <c r="A15" s="66">
        <v>9</v>
      </c>
      <c r="B15" s="67" t="s">
        <v>32</v>
      </c>
      <c r="C15" s="71">
        <v>106351031</v>
      </c>
      <c r="D15" s="71">
        <v>79496736</v>
      </c>
      <c r="E15" s="71">
        <v>0</v>
      </c>
      <c r="F15" s="71"/>
      <c r="G15" s="71">
        <v>-95815</v>
      </c>
      <c r="H15" s="71">
        <f t="shared" si="1"/>
        <v>185751952</v>
      </c>
      <c r="I15" s="71">
        <v>0</v>
      </c>
      <c r="J15" s="72">
        <v>77920</v>
      </c>
      <c r="K15" s="71">
        <v>3067912</v>
      </c>
      <c r="L15" s="71">
        <v>354881</v>
      </c>
      <c r="M15" s="71">
        <v>0</v>
      </c>
      <c r="N15" s="71">
        <f t="shared" si="2"/>
        <v>3500713</v>
      </c>
      <c r="O15" s="71">
        <f t="shared" si="3"/>
        <v>182251239</v>
      </c>
      <c r="P15" s="73">
        <f>'10.1.20 SIS'!AK15</f>
        <v>36853</v>
      </c>
      <c r="Q15" s="71">
        <f t="shared" si="4"/>
        <v>4945</v>
      </c>
    </row>
    <row r="16" spans="1:17" ht="14.45" customHeight="1" x14ac:dyDescent="0.2">
      <c r="A16" s="74">
        <v>10</v>
      </c>
      <c r="B16" s="75" t="s">
        <v>34</v>
      </c>
      <c r="C16" s="76">
        <v>44099624</v>
      </c>
      <c r="D16" s="76">
        <v>148777681</v>
      </c>
      <c r="E16" s="76">
        <v>71129</v>
      </c>
      <c r="F16" s="76"/>
      <c r="G16" s="76">
        <v>-57694</v>
      </c>
      <c r="H16" s="76">
        <f t="shared" si="1"/>
        <v>192890740</v>
      </c>
      <c r="I16" s="76">
        <v>0</v>
      </c>
      <c r="J16" s="77">
        <v>0</v>
      </c>
      <c r="K16" s="76">
        <v>1325936</v>
      </c>
      <c r="L16" s="76">
        <v>0</v>
      </c>
      <c r="M16" s="76">
        <v>2424</v>
      </c>
      <c r="N16" s="76">
        <f t="shared" si="2"/>
        <v>1328360</v>
      </c>
      <c r="O16" s="76">
        <f t="shared" si="3"/>
        <v>191562380</v>
      </c>
      <c r="P16" s="78">
        <f>'10.1.20 SIS'!AK16</f>
        <v>29719</v>
      </c>
      <c r="Q16" s="76">
        <f t="shared" si="4"/>
        <v>6446</v>
      </c>
    </row>
    <row r="17" spans="1:17" ht="14.45" customHeight="1" x14ac:dyDescent="0.2">
      <c r="A17" s="66">
        <v>11</v>
      </c>
      <c r="B17" s="67" t="s">
        <v>36</v>
      </c>
      <c r="C17" s="68">
        <v>2237965</v>
      </c>
      <c r="D17" s="68">
        <v>2279931</v>
      </c>
      <c r="E17" s="68">
        <v>9420</v>
      </c>
      <c r="F17" s="68"/>
      <c r="G17" s="68">
        <v>0</v>
      </c>
      <c r="H17" s="68">
        <f t="shared" si="1"/>
        <v>4527316</v>
      </c>
      <c r="I17" s="68">
        <v>0</v>
      </c>
      <c r="J17" s="69">
        <v>0</v>
      </c>
      <c r="K17" s="68">
        <v>89140</v>
      </c>
      <c r="L17" s="68">
        <v>37102</v>
      </c>
      <c r="M17" s="68">
        <v>20</v>
      </c>
      <c r="N17" s="68">
        <f t="shared" si="2"/>
        <v>126262</v>
      </c>
      <c r="O17" s="68">
        <f t="shared" si="3"/>
        <v>4401054</v>
      </c>
      <c r="P17" s="70">
        <f>'10.1.20 SIS'!AK17</f>
        <v>1474</v>
      </c>
      <c r="Q17" s="68">
        <f t="shared" si="4"/>
        <v>2986</v>
      </c>
    </row>
    <row r="18" spans="1:17" ht="14.45" customHeight="1" x14ac:dyDescent="0.2">
      <c r="A18" s="66">
        <v>12</v>
      </c>
      <c r="B18" s="67" t="s">
        <v>38</v>
      </c>
      <c r="C18" s="71">
        <v>11875483</v>
      </c>
      <c r="D18" s="71">
        <v>0</v>
      </c>
      <c r="E18" s="71">
        <v>1032087</v>
      </c>
      <c r="F18" s="71"/>
      <c r="G18" s="71">
        <v>0</v>
      </c>
      <c r="H18" s="71">
        <f t="shared" si="1"/>
        <v>12907570</v>
      </c>
      <c r="I18" s="71">
        <v>0</v>
      </c>
      <c r="J18" s="72">
        <v>0</v>
      </c>
      <c r="K18" s="71">
        <v>374741</v>
      </c>
      <c r="L18" s="71">
        <v>0</v>
      </c>
      <c r="M18" s="71">
        <v>4297</v>
      </c>
      <c r="N18" s="71">
        <f t="shared" si="2"/>
        <v>379038</v>
      </c>
      <c r="O18" s="71">
        <f t="shared" si="3"/>
        <v>12528532</v>
      </c>
      <c r="P18" s="73">
        <f>'10.1.20 SIS'!AK18</f>
        <v>1144</v>
      </c>
      <c r="Q18" s="71">
        <f t="shared" si="4"/>
        <v>10952</v>
      </c>
    </row>
    <row r="19" spans="1:17" ht="14.45" customHeight="1" x14ac:dyDescent="0.2">
      <c r="A19" s="66">
        <v>13</v>
      </c>
      <c r="B19" s="67" t="s">
        <v>40</v>
      </c>
      <c r="C19" s="71">
        <v>915494</v>
      </c>
      <c r="D19" s="71">
        <v>2669130</v>
      </c>
      <c r="E19" s="71">
        <v>146121</v>
      </c>
      <c r="F19" s="71"/>
      <c r="G19" s="71">
        <v>0</v>
      </c>
      <c r="H19" s="71">
        <f t="shared" si="1"/>
        <v>3730745</v>
      </c>
      <c r="I19" s="71">
        <v>0</v>
      </c>
      <c r="J19" s="72">
        <v>0</v>
      </c>
      <c r="K19" s="71">
        <v>32485</v>
      </c>
      <c r="L19" s="71">
        <v>34873</v>
      </c>
      <c r="M19" s="71">
        <v>0</v>
      </c>
      <c r="N19" s="71">
        <f t="shared" si="2"/>
        <v>67358</v>
      </c>
      <c r="O19" s="71">
        <f t="shared" si="3"/>
        <v>3663387</v>
      </c>
      <c r="P19" s="73">
        <f>'10.1.20 SIS'!AK19</f>
        <v>1170</v>
      </c>
      <c r="Q19" s="71">
        <f t="shared" si="4"/>
        <v>3131</v>
      </c>
    </row>
    <row r="20" spans="1:17" ht="14.45" customHeight="1" x14ac:dyDescent="0.2">
      <c r="A20" s="66">
        <v>14</v>
      </c>
      <c r="B20" s="67" t="s">
        <v>42</v>
      </c>
      <c r="C20" s="71">
        <v>4031876</v>
      </c>
      <c r="D20" s="71">
        <v>2643264</v>
      </c>
      <c r="E20" s="71">
        <v>0</v>
      </c>
      <c r="F20" s="71"/>
      <c r="G20" s="71">
        <v>0</v>
      </c>
      <c r="H20" s="71">
        <f t="shared" si="1"/>
        <v>6675140</v>
      </c>
      <c r="I20" s="71">
        <v>0</v>
      </c>
      <c r="J20" s="72">
        <v>0</v>
      </c>
      <c r="K20" s="71">
        <v>134206</v>
      </c>
      <c r="L20" s="71">
        <v>0</v>
      </c>
      <c r="M20" s="71">
        <v>0</v>
      </c>
      <c r="N20" s="71">
        <f t="shared" si="2"/>
        <v>134206</v>
      </c>
      <c r="O20" s="71">
        <f t="shared" si="3"/>
        <v>6540934</v>
      </c>
      <c r="P20" s="73">
        <f>'10.1.20 SIS'!AK20</f>
        <v>1690</v>
      </c>
      <c r="Q20" s="71">
        <f t="shared" si="4"/>
        <v>3870</v>
      </c>
    </row>
    <row r="21" spans="1:17" ht="14.45" customHeight="1" x14ac:dyDescent="0.2">
      <c r="A21" s="74">
        <v>15</v>
      </c>
      <c r="B21" s="75" t="s">
        <v>44</v>
      </c>
      <c r="C21" s="76">
        <v>5596389</v>
      </c>
      <c r="D21" s="76">
        <v>5581235</v>
      </c>
      <c r="E21" s="76">
        <v>96865</v>
      </c>
      <c r="F21" s="76"/>
      <c r="G21" s="76">
        <v>-768</v>
      </c>
      <c r="H21" s="76">
        <f t="shared" si="1"/>
        <v>11273721</v>
      </c>
      <c r="I21" s="76">
        <v>0</v>
      </c>
      <c r="J21" s="77">
        <v>0</v>
      </c>
      <c r="K21" s="76">
        <v>176131</v>
      </c>
      <c r="L21" s="76">
        <v>0</v>
      </c>
      <c r="M21" s="76">
        <v>0</v>
      </c>
      <c r="N21" s="76">
        <f t="shared" si="2"/>
        <v>176131</v>
      </c>
      <c r="O21" s="76">
        <f t="shared" si="3"/>
        <v>11097590</v>
      </c>
      <c r="P21" s="78">
        <f>'10.1.20 SIS'!AK21</f>
        <v>3454</v>
      </c>
      <c r="Q21" s="76">
        <f t="shared" si="4"/>
        <v>3213</v>
      </c>
    </row>
    <row r="22" spans="1:17" ht="14.45" customHeight="1" x14ac:dyDescent="0.2">
      <c r="A22" s="66">
        <v>16</v>
      </c>
      <c r="B22" s="67" t="s">
        <v>46</v>
      </c>
      <c r="C22" s="68">
        <v>41314430</v>
      </c>
      <c r="D22" s="68">
        <v>20675767</v>
      </c>
      <c r="E22" s="68">
        <v>714359</v>
      </c>
      <c r="F22" s="68"/>
      <c r="G22" s="68">
        <v>-6907</v>
      </c>
      <c r="H22" s="68">
        <f t="shared" si="1"/>
        <v>62697649</v>
      </c>
      <c r="I22" s="68">
        <v>0</v>
      </c>
      <c r="J22" s="69">
        <v>0</v>
      </c>
      <c r="K22" s="68">
        <v>1673039</v>
      </c>
      <c r="L22" s="68">
        <v>253157</v>
      </c>
      <c r="M22" s="68">
        <v>0</v>
      </c>
      <c r="N22" s="68">
        <f t="shared" si="2"/>
        <v>1926196</v>
      </c>
      <c r="O22" s="68">
        <f t="shared" si="3"/>
        <v>60771453</v>
      </c>
      <c r="P22" s="70">
        <f>'10.1.20 SIS'!AK22</f>
        <v>4661</v>
      </c>
      <c r="Q22" s="68">
        <f t="shared" si="4"/>
        <v>13038</v>
      </c>
    </row>
    <row r="23" spans="1:17" ht="14.45" customHeight="1" x14ac:dyDescent="0.2">
      <c r="A23" s="66">
        <v>17</v>
      </c>
      <c r="B23" s="67" t="s">
        <v>48</v>
      </c>
      <c r="C23" s="71">
        <v>177194134</v>
      </c>
      <c r="D23" s="71">
        <v>136349207</v>
      </c>
      <c r="E23" s="71">
        <v>12387</v>
      </c>
      <c r="F23" s="71"/>
      <c r="G23" s="71">
        <v>-105202</v>
      </c>
      <c r="H23" s="71">
        <f t="shared" si="1"/>
        <v>313450526</v>
      </c>
      <c r="I23" s="71">
        <v>0</v>
      </c>
      <c r="J23" s="72">
        <v>0</v>
      </c>
      <c r="K23" s="71">
        <v>4776000</v>
      </c>
      <c r="L23" s="71">
        <v>1320324</v>
      </c>
      <c r="M23" s="71">
        <v>0</v>
      </c>
      <c r="N23" s="71">
        <f t="shared" si="2"/>
        <v>6096324</v>
      </c>
      <c r="O23" s="71">
        <f t="shared" si="3"/>
        <v>307354202</v>
      </c>
      <c r="P23" s="73">
        <f>'10.1.20 SIS'!AK23</f>
        <v>45004</v>
      </c>
      <c r="Q23" s="71">
        <f t="shared" si="4"/>
        <v>6829</v>
      </c>
    </row>
    <row r="24" spans="1:17" ht="14.45" customHeight="1" x14ac:dyDescent="0.2">
      <c r="A24" s="66">
        <v>18</v>
      </c>
      <c r="B24" s="67" t="s">
        <v>50</v>
      </c>
      <c r="C24" s="71">
        <v>853254</v>
      </c>
      <c r="D24" s="71">
        <v>1815260</v>
      </c>
      <c r="E24" s="71">
        <v>0</v>
      </c>
      <c r="F24" s="71"/>
      <c r="G24" s="71">
        <v>-3014</v>
      </c>
      <c r="H24" s="71">
        <f t="shared" si="1"/>
        <v>2665500</v>
      </c>
      <c r="I24" s="71">
        <v>0</v>
      </c>
      <c r="J24" s="72">
        <v>0</v>
      </c>
      <c r="K24" s="71">
        <v>27235</v>
      </c>
      <c r="L24" s="71">
        <v>52686</v>
      </c>
      <c r="M24" s="71">
        <v>0</v>
      </c>
      <c r="N24" s="71">
        <f t="shared" si="2"/>
        <v>79921</v>
      </c>
      <c r="O24" s="71">
        <f t="shared" si="3"/>
        <v>2585579</v>
      </c>
      <c r="P24" s="73">
        <f>'10.1.20 SIS'!AK24</f>
        <v>810</v>
      </c>
      <c r="Q24" s="71">
        <f t="shared" si="4"/>
        <v>3192</v>
      </c>
    </row>
    <row r="25" spans="1:17" ht="14.45" customHeight="1" x14ac:dyDescent="0.2">
      <c r="A25" s="66">
        <v>19</v>
      </c>
      <c r="B25" s="67" t="s">
        <v>52</v>
      </c>
      <c r="C25" s="71">
        <v>3720566</v>
      </c>
      <c r="D25" s="71">
        <v>3701332</v>
      </c>
      <c r="E25" s="71">
        <v>4664</v>
      </c>
      <c r="F25" s="71"/>
      <c r="G25" s="71">
        <v>0</v>
      </c>
      <c r="H25" s="71">
        <f t="shared" si="1"/>
        <v>7426562</v>
      </c>
      <c r="I25" s="71">
        <v>0</v>
      </c>
      <c r="J25" s="72">
        <v>0</v>
      </c>
      <c r="K25" s="71">
        <v>0</v>
      </c>
      <c r="L25" s="71">
        <v>0</v>
      </c>
      <c r="M25" s="71">
        <v>0</v>
      </c>
      <c r="N25" s="71">
        <f t="shared" si="2"/>
        <v>0</v>
      </c>
      <c r="O25" s="71">
        <f t="shared" si="3"/>
        <v>7426562</v>
      </c>
      <c r="P25" s="73">
        <f>'10.1.20 SIS'!AK25</f>
        <v>1691</v>
      </c>
      <c r="Q25" s="71">
        <f t="shared" si="4"/>
        <v>4392</v>
      </c>
    </row>
    <row r="26" spans="1:17" ht="14.45" customHeight="1" x14ac:dyDescent="0.2">
      <c r="A26" s="74">
        <v>20</v>
      </c>
      <c r="B26" s="75" t="s">
        <v>54</v>
      </c>
      <c r="C26" s="76">
        <v>7264505</v>
      </c>
      <c r="D26" s="76">
        <v>7580227</v>
      </c>
      <c r="E26" s="76">
        <v>13378</v>
      </c>
      <c r="F26" s="76"/>
      <c r="G26" s="76">
        <v>-6131</v>
      </c>
      <c r="H26" s="76">
        <f t="shared" si="1"/>
        <v>14851979</v>
      </c>
      <c r="I26" s="76">
        <v>0</v>
      </c>
      <c r="J26" s="77">
        <v>0</v>
      </c>
      <c r="K26" s="76">
        <v>236015</v>
      </c>
      <c r="L26" s="76">
        <v>190415</v>
      </c>
      <c r="M26" s="76">
        <v>0</v>
      </c>
      <c r="N26" s="76">
        <f t="shared" si="2"/>
        <v>426430</v>
      </c>
      <c r="O26" s="76">
        <f t="shared" si="3"/>
        <v>14425549</v>
      </c>
      <c r="P26" s="78">
        <f>'10.1.20 SIS'!AK26</f>
        <v>5565</v>
      </c>
      <c r="Q26" s="76">
        <f t="shared" si="4"/>
        <v>2592</v>
      </c>
    </row>
    <row r="27" spans="1:17" ht="14.45" customHeight="1" x14ac:dyDescent="0.2">
      <c r="A27" s="66">
        <v>21</v>
      </c>
      <c r="B27" s="67" t="s">
        <v>56</v>
      </c>
      <c r="C27" s="68">
        <v>1477360</v>
      </c>
      <c r="D27" s="68">
        <v>4157872</v>
      </c>
      <c r="E27" s="68">
        <v>12291</v>
      </c>
      <c r="F27" s="68"/>
      <c r="G27" s="68">
        <v>-5291</v>
      </c>
      <c r="H27" s="68">
        <f t="shared" si="1"/>
        <v>5642232</v>
      </c>
      <c r="I27" s="68">
        <v>0</v>
      </c>
      <c r="J27" s="69">
        <v>0</v>
      </c>
      <c r="K27" s="68">
        <v>88583</v>
      </c>
      <c r="L27" s="68">
        <v>51232</v>
      </c>
      <c r="M27" s="68">
        <v>0</v>
      </c>
      <c r="N27" s="68">
        <f t="shared" si="2"/>
        <v>139815</v>
      </c>
      <c r="O27" s="68">
        <f t="shared" si="3"/>
        <v>5502417</v>
      </c>
      <c r="P27" s="70">
        <f>'10.1.20 SIS'!AK27</f>
        <v>2786</v>
      </c>
      <c r="Q27" s="68">
        <f t="shared" si="4"/>
        <v>1975</v>
      </c>
    </row>
    <row r="28" spans="1:17" ht="14.45" customHeight="1" x14ac:dyDescent="0.2">
      <c r="A28" s="66">
        <v>22</v>
      </c>
      <c r="B28" s="67" t="s">
        <v>58</v>
      </c>
      <c r="C28" s="71">
        <v>2295948</v>
      </c>
      <c r="D28" s="71">
        <v>1402330</v>
      </c>
      <c r="E28" s="71">
        <v>16570</v>
      </c>
      <c r="F28" s="71"/>
      <c r="G28" s="71">
        <v>-565</v>
      </c>
      <c r="H28" s="71">
        <f t="shared" si="1"/>
        <v>3714283</v>
      </c>
      <c r="I28" s="71">
        <v>71433</v>
      </c>
      <c r="J28" s="72">
        <v>0</v>
      </c>
      <c r="K28" s="71">
        <v>11246</v>
      </c>
      <c r="L28" s="71">
        <v>29115</v>
      </c>
      <c r="M28" s="71">
        <v>0</v>
      </c>
      <c r="N28" s="71">
        <f t="shared" si="2"/>
        <v>111794</v>
      </c>
      <c r="O28" s="71">
        <f t="shared" si="3"/>
        <v>3602489</v>
      </c>
      <c r="P28" s="73">
        <f>'10.1.20 SIS'!AK28</f>
        <v>2852</v>
      </c>
      <c r="Q28" s="71">
        <f t="shared" si="4"/>
        <v>1263</v>
      </c>
    </row>
    <row r="29" spans="1:17" ht="14.45" customHeight="1" x14ac:dyDescent="0.2">
      <c r="A29" s="66">
        <v>23</v>
      </c>
      <c r="B29" s="67" t="s">
        <v>60</v>
      </c>
      <c r="C29" s="71">
        <v>6725029</v>
      </c>
      <c r="D29" s="71">
        <v>26361116</v>
      </c>
      <c r="E29" s="71">
        <v>83138</v>
      </c>
      <c r="F29" s="71"/>
      <c r="G29" s="71">
        <v>-15170</v>
      </c>
      <c r="H29" s="71">
        <f t="shared" si="1"/>
        <v>33154113</v>
      </c>
      <c r="I29" s="71">
        <v>0</v>
      </c>
      <c r="J29" s="72">
        <v>0</v>
      </c>
      <c r="K29" s="71">
        <v>221131</v>
      </c>
      <c r="L29" s="71">
        <v>108049</v>
      </c>
      <c r="M29" s="71">
        <v>2915</v>
      </c>
      <c r="N29" s="71">
        <f t="shared" si="2"/>
        <v>332095</v>
      </c>
      <c r="O29" s="71">
        <f t="shared" si="3"/>
        <v>32822018</v>
      </c>
      <c r="P29" s="73">
        <f>'10.1.20 SIS'!AK29</f>
        <v>11754</v>
      </c>
      <c r="Q29" s="71">
        <f t="shared" si="4"/>
        <v>2792</v>
      </c>
    </row>
    <row r="30" spans="1:17" ht="14.45" customHeight="1" x14ac:dyDescent="0.2">
      <c r="A30" s="66">
        <v>24</v>
      </c>
      <c r="B30" s="67" t="s">
        <v>62</v>
      </c>
      <c r="C30" s="71">
        <v>38185911</v>
      </c>
      <c r="D30" s="71">
        <v>29103509</v>
      </c>
      <c r="E30" s="71">
        <v>0</v>
      </c>
      <c r="F30" s="71"/>
      <c r="G30" s="71">
        <v>-1139</v>
      </c>
      <c r="H30" s="71">
        <f t="shared" si="1"/>
        <v>67288281</v>
      </c>
      <c r="I30" s="71">
        <v>0</v>
      </c>
      <c r="J30" s="72">
        <v>0</v>
      </c>
      <c r="K30" s="71">
        <v>1167845</v>
      </c>
      <c r="L30" s="71">
        <v>0</v>
      </c>
      <c r="M30" s="71">
        <v>0</v>
      </c>
      <c r="N30" s="71">
        <f t="shared" si="2"/>
        <v>1167845</v>
      </c>
      <c r="O30" s="71">
        <f t="shared" si="3"/>
        <v>66120436</v>
      </c>
      <c r="P30" s="73">
        <f>'10.1.20 SIS'!AK30</f>
        <v>4250</v>
      </c>
      <c r="Q30" s="71">
        <f t="shared" si="4"/>
        <v>15558</v>
      </c>
    </row>
    <row r="31" spans="1:17" ht="14.45" customHeight="1" x14ac:dyDescent="0.2">
      <c r="A31" s="74">
        <v>25</v>
      </c>
      <c r="B31" s="75" t="s">
        <v>64</v>
      </c>
      <c r="C31" s="76">
        <v>5413629</v>
      </c>
      <c r="D31" s="76">
        <v>5157087</v>
      </c>
      <c r="E31" s="76">
        <v>0</v>
      </c>
      <c r="F31" s="76"/>
      <c r="G31" s="76">
        <v>-4094</v>
      </c>
      <c r="H31" s="76">
        <f t="shared" si="1"/>
        <v>10566622</v>
      </c>
      <c r="I31" s="76">
        <v>0</v>
      </c>
      <c r="J31" s="77">
        <v>0</v>
      </c>
      <c r="K31" s="76">
        <v>202711</v>
      </c>
      <c r="L31" s="76">
        <v>69045</v>
      </c>
      <c r="M31" s="76">
        <v>0</v>
      </c>
      <c r="N31" s="76">
        <f t="shared" si="2"/>
        <v>271756</v>
      </c>
      <c r="O31" s="76">
        <f t="shared" si="3"/>
        <v>10294866</v>
      </c>
      <c r="P31" s="78">
        <f>'10.1.20 SIS'!AK31</f>
        <v>2123</v>
      </c>
      <c r="Q31" s="76">
        <f t="shared" si="4"/>
        <v>4849</v>
      </c>
    </row>
    <row r="32" spans="1:17" ht="14.45" customHeight="1" x14ac:dyDescent="0.2">
      <c r="A32" s="66">
        <v>26</v>
      </c>
      <c r="B32" s="67" t="s">
        <v>66</v>
      </c>
      <c r="C32" s="68">
        <v>111644014</v>
      </c>
      <c r="D32" s="68">
        <v>182854529</v>
      </c>
      <c r="E32" s="68">
        <v>98187</v>
      </c>
      <c r="F32" s="68"/>
      <c r="G32" s="68">
        <v>-21243</v>
      </c>
      <c r="H32" s="68">
        <f t="shared" si="1"/>
        <v>294575487</v>
      </c>
      <c r="I32" s="68">
        <v>1284919</v>
      </c>
      <c r="J32" s="69">
        <v>52325</v>
      </c>
      <c r="K32" s="68">
        <v>3471827</v>
      </c>
      <c r="L32" s="68">
        <v>17891628</v>
      </c>
      <c r="M32" s="68">
        <v>0</v>
      </c>
      <c r="N32" s="68">
        <f t="shared" si="2"/>
        <v>22700699</v>
      </c>
      <c r="O32" s="68">
        <f t="shared" si="3"/>
        <v>271874788</v>
      </c>
      <c r="P32" s="70">
        <f>'10.1.20 SIS'!AK32</f>
        <v>50069</v>
      </c>
      <c r="Q32" s="68">
        <f t="shared" si="4"/>
        <v>5430</v>
      </c>
    </row>
    <row r="33" spans="1:17" ht="14.45" customHeight="1" x14ac:dyDescent="0.2">
      <c r="A33" s="66">
        <v>27</v>
      </c>
      <c r="B33" s="67" t="s">
        <v>68</v>
      </c>
      <c r="C33" s="71">
        <v>6945832</v>
      </c>
      <c r="D33" s="71">
        <v>10452568</v>
      </c>
      <c r="E33" s="71">
        <v>30550</v>
      </c>
      <c r="F33" s="71"/>
      <c r="G33" s="71">
        <v>-5043</v>
      </c>
      <c r="H33" s="71">
        <f t="shared" si="1"/>
        <v>17423907</v>
      </c>
      <c r="I33" s="71">
        <v>0</v>
      </c>
      <c r="J33" s="72">
        <v>0</v>
      </c>
      <c r="K33" s="71">
        <v>212301</v>
      </c>
      <c r="L33" s="71">
        <v>171265</v>
      </c>
      <c r="M33" s="71">
        <v>2998</v>
      </c>
      <c r="N33" s="71">
        <f t="shared" si="2"/>
        <v>386564</v>
      </c>
      <c r="O33" s="71">
        <f t="shared" si="3"/>
        <v>17037343</v>
      </c>
      <c r="P33" s="73">
        <f>'10.1.20 SIS'!AK33</f>
        <v>5454</v>
      </c>
      <c r="Q33" s="71">
        <f t="shared" si="4"/>
        <v>3124</v>
      </c>
    </row>
    <row r="34" spans="1:17" ht="14.45" customHeight="1" x14ac:dyDescent="0.2">
      <c r="A34" s="66">
        <v>28</v>
      </c>
      <c r="B34" s="67" t="s">
        <v>70</v>
      </c>
      <c r="C34" s="71">
        <v>77525870</v>
      </c>
      <c r="D34" s="71">
        <v>102300424</v>
      </c>
      <c r="E34" s="71">
        <v>218619</v>
      </c>
      <c r="F34" s="71"/>
      <c r="G34" s="71">
        <v>-40792</v>
      </c>
      <c r="H34" s="71">
        <f t="shared" si="1"/>
        <v>180004121</v>
      </c>
      <c r="I34" s="71">
        <v>0</v>
      </c>
      <c r="J34" s="72">
        <v>0</v>
      </c>
      <c r="K34" s="71">
        <v>888636</v>
      </c>
      <c r="L34" s="71">
        <v>908345</v>
      </c>
      <c r="M34" s="71">
        <v>3499</v>
      </c>
      <c r="N34" s="71">
        <f t="shared" si="2"/>
        <v>1800480</v>
      </c>
      <c r="O34" s="71">
        <f t="shared" si="3"/>
        <v>178203641</v>
      </c>
      <c r="P34" s="73">
        <f>'10.1.20 SIS'!AK34</f>
        <v>33520</v>
      </c>
      <c r="Q34" s="71">
        <f t="shared" si="4"/>
        <v>5316</v>
      </c>
    </row>
    <row r="35" spans="1:17" ht="14.45" customHeight="1" x14ac:dyDescent="0.2">
      <c r="A35" s="66">
        <v>29</v>
      </c>
      <c r="B35" s="67" t="s">
        <v>72</v>
      </c>
      <c r="C35" s="71">
        <v>31408011</v>
      </c>
      <c r="D35" s="71">
        <v>31584714</v>
      </c>
      <c r="E35" s="71">
        <v>88484</v>
      </c>
      <c r="F35" s="71"/>
      <c r="G35" s="71">
        <v>-7914</v>
      </c>
      <c r="H35" s="71">
        <f t="shared" si="1"/>
        <v>63073295</v>
      </c>
      <c r="I35" s="71">
        <v>0</v>
      </c>
      <c r="J35" s="72">
        <v>0</v>
      </c>
      <c r="K35" s="71">
        <v>973283</v>
      </c>
      <c r="L35" s="71">
        <v>0</v>
      </c>
      <c r="M35" s="71">
        <v>971</v>
      </c>
      <c r="N35" s="71">
        <f t="shared" si="2"/>
        <v>974254</v>
      </c>
      <c r="O35" s="71">
        <f t="shared" si="3"/>
        <v>62099041</v>
      </c>
      <c r="P35" s="73">
        <f>'10.1.20 SIS'!AK35</f>
        <v>14068</v>
      </c>
      <c r="Q35" s="71">
        <f t="shared" si="4"/>
        <v>4414</v>
      </c>
    </row>
    <row r="36" spans="1:17" ht="14.45" customHeight="1" x14ac:dyDescent="0.2">
      <c r="A36" s="74">
        <v>30</v>
      </c>
      <c r="B36" s="75" t="s">
        <v>74</v>
      </c>
      <c r="C36" s="76">
        <v>3498987</v>
      </c>
      <c r="D36" s="76">
        <v>5224371</v>
      </c>
      <c r="E36" s="76">
        <v>0</v>
      </c>
      <c r="F36" s="76"/>
      <c r="G36" s="76">
        <v>0</v>
      </c>
      <c r="H36" s="76">
        <f t="shared" si="1"/>
        <v>8723358</v>
      </c>
      <c r="I36" s="76">
        <v>0</v>
      </c>
      <c r="J36" s="77">
        <v>0</v>
      </c>
      <c r="K36" s="76">
        <v>111821</v>
      </c>
      <c r="L36" s="76">
        <v>72216</v>
      </c>
      <c r="M36" s="76">
        <v>3391</v>
      </c>
      <c r="N36" s="76">
        <f t="shared" si="2"/>
        <v>187428</v>
      </c>
      <c r="O36" s="76">
        <f t="shared" si="3"/>
        <v>8535930</v>
      </c>
      <c r="P36" s="78">
        <f>'10.1.20 SIS'!AK36</f>
        <v>2485</v>
      </c>
      <c r="Q36" s="76">
        <f t="shared" si="4"/>
        <v>3435</v>
      </c>
    </row>
    <row r="37" spans="1:17" ht="14.45" customHeight="1" x14ac:dyDescent="0.2">
      <c r="A37" s="66">
        <v>31</v>
      </c>
      <c r="B37" s="67" t="s">
        <v>76</v>
      </c>
      <c r="C37" s="68">
        <v>16175609</v>
      </c>
      <c r="D37" s="68">
        <v>17711354</v>
      </c>
      <c r="E37" s="68">
        <v>0</v>
      </c>
      <c r="F37" s="68"/>
      <c r="G37" s="68">
        <v>-738</v>
      </c>
      <c r="H37" s="68">
        <f t="shared" si="1"/>
        <v>33886225</v>
      </c>
      <c r="I37" s="68">
        <v>0</v>
      </c>
      <c r="J37" s="69">
        <v>0</v>
      </c>
      <c r="K37" s="68">
        <v>489352</v>
      </c>
      <c r="L37" s="68">
        <v>81434</v>
      </c>
      <c r="M37" s="68">
        <v>0</v>
      </c>
      <c r="N37" s="68">
        <f t="shared" si="2"/>
        <v>570786</v>
      </c>
      <c r="O37" s="68">
        <f t="shared" si="3"/>
        <v>33315439</v>
      </c>
      <c r="P37" s="70">
        <f>'10.1.20 SIS'!AK37</f>
        <v>6135</v>
      </c>
      <c r="Q37" s="68">
        <f t="shared" si="4"/>
        <v>5430</v>
      </c>
    </row>
    <row r="38" spans="1:17" ht="14.45" customHeight="1" x14ac:dyDescent="0.2">
      <c r="A38" s="66">
        <v>32</v>
      </c>
      <c r="B38" s="67" t="s">
        <v>78</v>
      </c>
      <c r="C38" s="71">
        <v>10408478</v>
      </c>
      <c r="D38" s="71">
        <v>52972278</v>
      </c>
      <c r="E38" s="71">
        <v>1903</v>
      </c>
      <c r="F38" s="71"/>
      <c r="G38" s="71">
        <v>0</v>
      </c>
      <c r="H38" s="71">
        <f t="shared" si="1"/>
        <v>63382659</v>
      </c>
      <c r="I38" s="71">
        <v>17592</v>
      </c>
      <c r="J38" s="72">
        <v>0</v>
      </c>
      <c r="K38" s="71">
        <v>389911</v>
      </c>
      <c r="L38" s="71">
        <v>31124</v>
      </c>
      <c r="M38" s="71">
        <v>0</v>
      </c>
      <c r="N38" s="71">
        <f t="shared" si="2"/>
        <v>438627</v>
      </c>
      <c r="O38" s="71">
        <f t="shared" si="3"/>
        <v>62944032</v>
      </c>
      <c r="P38" s="73">
        <f>'10.1.20 SIS'!AK38</f>
        <v>25903</v>
      </c>
      <c r="Q38" s="71">
        <f t="shared" si="4"/>
        <v>2430</v>
      </c>
    </row>
    <row r="39" spans="1:17" ht="14.45" customHeight="1" x14ac:dyDescent="0.2">
      <c r="A39" s="66">
        <v>33</v>
      </c>
      <c r="B39" s="67" t="s">
        <v>80</v>
      </c>
      <c r="C39" s="71">
        <v>1168670</v>
      </c>
      <c r="D39" s="71">
        <v>2249036</v>
      </c>
      <c r="E39" s="71">
        <v>47222</v>
      </c>
      <c r="F39" s="71"/>
      <c r="G39" s="71">
        <v>-12335</v>
      </c>
      <c r="H39" s="71">
        <f t="shared" si="1"/>
        <v>3452593</v>
      </c>
      <c r="I39" s="71">
        <v>0</v>
      </c>
      <c r="J39" s="72">
        <v>0</v>
      </c>
      <c r="K39" s="71">
        <v>33337</v>
      </c>
      <c r="L39" s="71">
        <v>0</v>
      </c>
      <c r="M39" s="71">
        <v>0</v>
      </c>
      <c r="N39" s="71">
        <f t="shared" si="2"/>
        <v>33337</v>
      </c>
      <c r="O39" s="71">
        <f t="shared" si="3"/>
        <v>3419256</v>
      </c>
      <c r="P39" s="73">
        <f>'10.1.20 SIS'!AK39</f>
        <v>1356</v>
      </c>
      <c r="Q39" s="71">
        <f t="shared" si="4"/>
        <v>2522</v>
      </c>
    </row>
    <row r="40" spans="1:17" ht="14.45" customHeight="1" x14ac:dyDescent="0.2">
      <c r="A40" s="66">
        <v>34</v>
      </c>
      <c r="B40" s="67" t="s">
        <v>82</v>
      </c>
      <c r="C40" s="71">
        <v>4308886</v>
      </c>
      <c r="D40" s="71">
        <v>6911687</v>
      </c>
      <c r="E40" s="71">
        <v>75592</v>
      </c>
      <c r="F40" s="71"/>
      <c r="G40" s="71">
        <v>-6742</v>
      </c>
      <c r="H40" s="71">
        <f t="shared" si="1"/>
        <v>11289423</v>
      </c>
      <c r="I40" s="71">
        <v>14719</v>
      </c>
      <c r="J40" s="72">
        <v>0</v>
      </c>
      <c r="K40" s="71">
        <v>119335</v>
      </c>
      <c r="L40" s="71">
        <v>136820</v>
      </c>
      <c r="M40" s="71">
        <v>0</v>
      </c>
      <c r="N40" s="71">
        <f t="shared" si="2"/>
        <v>270874</v>
      </c>
      <c r="O40" s="71">
        <f t="shared" si="3"/>
        <v>11018549</v>
      </c>
      <c r="P40" s="73">
        <f>'10.1.20 SIS'!AK40</f>
        <v>3375</v>
      </c>
      <c r="Q40" s="71">
        <f t="shared" si="4"/>
        <v>3265</v>
      </c>
    </row>
    <row r="41" spans="1:17" ht="14.45" customHeight="1" x14ac:dyDescent="0.2">
      <c r="A41" s="74">
        <v>35</v>
      </c>
      <c r="B41" s="75" t="s">
        <v>84</v>
      </c>
      <c r="C41" s="76">
        <v>7314812</v>
      </c>
      <c r="D41" s="76">
        <v>16724606</v>
      </c>
      <c r="E41" s="76">
        <v>95394</v>
      </c>
      <c r="F41" s="76"/>
      <c r="G41" s="76">
        <v>0</v>
      </c>
      <c r="H41" s="76">
        <f t="shared" si="1"/>
        <v>24134812</v>
      </c>
      <c r="I41" s="76">
        <v>0</v>
      </c>
      <c r="J41" s="77">
        <v>28319</v>
      </c>
      <c r="K41" s="76">
        <v>336272</v>
      </c>
      <c r="L41" s="76">
        <v>204570</v>
      </c>
      <c r="M41" s="76">
        <v>0</v>
      </c>
      <c r="N41" s="76">
        <f t="shared" si="2"/>
        <v>569161</v>
      </c>
      <c r="O41" s="76">
        <f t="shared" si="3"/>
        <v>23565651</v>
      </c>
      <c r="P41" s="78">
        <f>'10.1.20 SIS'!AK41</f>
        <v>5410</v>
      </c>
      <c r="Q41" s="76">
        <f t="shared" si="4"/>
        <v>4356</v>
      </c>
    </row>
    <row r="42" spans="1:17" ht="14.45" customHeight="1" x14ac:dyDescent="0.2">
      <c r="A42" s="66">
        <v>36</v>
      </c>
      <c r="B42" s="67" t="s">
        <v>187</v>
      </c>
      <c r="C42" s="68">
        <v>168447222</v>
      </c>
      <c r="D42" s="68">
        <v>117921527</v>
      </c>
      <c r="E42" s="68">
        <v>17088</v>
      </c>
      <c r="F42" s="68">
        <v>-6153002</v>
      </c>
      <c r="G42" s="68">
        <v>-139143</v>
      </c>
      <c r="H42" s="68">
        <f t="shared" si="1"/>
        <v>280093692</v>
      </c>
      <c r="I42" s="68">
        <v>2440473</v>
      </c>
      <c r="J42" s="69">
        <v>3368945</v>
      </c>
      <c r="K42" s="68">
        <v>1564800</v>
      </c>
      <c r="L42" s="68">
        <v>1754334</v>
      </c>
      <c r="M42" s="68">
        <v>0</v>
      </c>
      <c r="N42" s="68">
        <f t="shared" si="2"/>
        <v>9128552</v>
      </c>
      <c r="O42" s="68">
        <f t="shared" si="3"/>
        <v>270965140</v>
      </c>
      <c r="P42" s="70">
        <f>'10.1.20 SIS'!AK42</f>
        <v>45759</v>
      </c>
      <c r="Q42" s="68">
        <f t="shared" si="4"/>
        <v>5922</v>
      </c>
    </row>
    <row r="43" spans="1:17" ht="14.45" customHeight="1" x14ac:dyDescent="0.2">
      <c r="A43" s="66">
        <v>37</v>
      </c>
      <c r="B43" s="67" t="s">
        <v>88</v>
      </c>
      <c r="C43" s="71">
        <v>22304880</v>
      </c>
      <c r="D43" s="71">
        <v>38200189</v>
      </c>
      <c r="E43" s="71">
        <v>0</v>
      </c>
      <c r="F43" s="71"/>
      <c r="G43" s="71">
        <v>-19587</v>
      </c>
      <c r="H43" s="71">
        <f t="shared" si="1"/>
        <v>60485482</v>
      </c>
      <c r="I43" s="71">
        <v>16697</v>
      </c>
      <c r="J43" s="72">
        <v>0</v>
      </c>
      <c r="K43" s="71">
        <v>652254</v>
      </c>
      <c r="L43" s="71">
        <v>281818</v>
      </c>
      <c r="M43" s="71">
        <v>0</v>
      </c>
      <c r="N43" s="71">
        <f t="shared" si="2"/>
        <v>950769</v>
      </c>
      <c r="O43" s="71">
        <f t="shared" si="3"/>
        <v>59534713</v>
      </c>
      <c r="P43" s="73">
        <f>'10.1.20 SIS'!AK43</f>
        <v>18154</v>
      </c>
      <c r="Q43" s="71">
        <f t="shared" si="4"/>
        <v>3279</v>
      </c>
    </row>
    <row r="44" spans="1:17" ht="14.45" customHeight="1" x14ac:dyDescent="0.2">
      <c r="A44" s="66">
        <v>38</v>
      </c>
      <c r="B44" s="67" t="s">
        <v>90</v>
      </c>
      <c r="C44" s="71">
        <v>26496651</v>
      </c>
      <c r="D44" s="71">
        <v>16975011</v>
      </c>
      <c r="E44" s="71">
        <v>21554</v>
      </c>
      <c r="F44" s="71"/>
      <c r="G44" s="71">
        <v>0</v>
      </c>
      <c r="H44" s="71">
        <f t="shared" si="1"/>
        <v>43493216</v>
      </c>
      <c r="I44" s="71">
        <v>28011</v>
      </c>
      <c r="J44" s="72">
        <v>0</v>
      </c>
      <c r="K44" s="71">
        <v>112448</v>
      </c>
      <c r="L44" s="71">
        <v>509342</v>
      </c>
      <c r="M44" s="71">
        <v>0</v>
      </c>
      <c r="N44" s="71">
        <f t="shared" si="2"/>
        <v>649801</v>
      </c>
      <c r="O44" s="71">
        <f t="shared" si="3"/>
        <v>42843415</v>
      </c>
      <c r="P44" s="73">
        <f>'10.1.20 SIS'!AK44</f>
        <v>3875</v>
      </c>
      <c r="Q44" s="71">
        <f t="shared" si="4"/>
        <v>11056</v>
      </c>
    </row>
    <row r="45" spans="1:17" ht="14.45" customHeight="1" x14ac:dyDescent="0.2">
      <c r="A45" s="66">
        <v>39</v>
      </c>
      <c r="B45" s="67" t="s">
        <v>92</v>
      </c>
      <c r="C45" s="71">
        <v>8041902</v>
      </c>
      <c r="D45" s="71">
        <v>7349527</v>
      </c>
      <c r="E45" s="71">
        <v>18700</v>
      </c>
      <c r="F45" s="71"/>
      <c r="G45" s="71">
        <v>-11862</v>
      </c>
      <c r="H45" s="71">
        <f t="shared" si="1"/>
        <v>15398267</v>
      </c>
      <c r="I45" s="71">
        <v>0</v>
      </c>
      <c r="J45" s="72">
        <v>0</v>
      </c>
      <c r="K45" s="71">
        <v>332060</v>
      </c>
      <c r="L45" s="71">
        <v>162309</v>
      </c>
      <c r="M45" s="71">
        <v>6359</v>
      </c>
      <c r="N45" s="71">
        <f t="shared" si="2"/>
        <v>500728</v>
      </c>
      <c r="O45" s="71">
        <f t="shared" si="3"/>
        <v>14897539</v>
      </c>
      <c r="P45" s="73">
        <f>'10.1.20 SIS'!AK45</f>
        <v>2598</v>
      </c>
      <c r="Q45" s="71">
        <f t="shared" si="4"/>
        <v>5734</v>
      </c>
    </row>
    <row r="46" spans="1:17" ht="14.45" customHeight="1" x14ac:dyDescent="0.2">
      <c r="A46" s="74">
        <v>40</v>
      </c>
      <c r="B46" s="75" t="s">
        <v>94</v>
      </c>
      <c r="C46" s="76">
        <v>32432594</v>
      </c>
      <c r="D46" s="76">
        <v>54489916</v>
      </c>
      <c r="E46" s="76">
        <v>0</v>
      </c>
      <c r="F46" s="76"/>
      <c r="G46" s="76">
        <v>-11232</v>
      </c>
      <c r="H46" s="76">
        <f t="shared" si="1"/>
        <v>86911278</v>
      </c>
      <c r="I46" s="76">
        <v>0</v>
      </c>
      <c r="J46" s="77">
        <v>0</v>
      </c>
      <c r="K46" s="76">
        <v>993116</v>
      </c>
      <c r="L46" s="76">
        <v>0</v>
      </c>
      <c r="M46" s="76">
        <v>1230</v>
      </c>
      <c r="N46" s="76">
        <f t="shared" si="2"/>
        <v>994346</v>
      </c>
      <c r="O46" s="76">
        <f t="shared" si="3"/>
        <v>85916932</v>
      </c>
      <c r="P46" s="78">
        <f>'10.1.20 SIS'!AK46</f>
        <v>21487</v>
      </c>
      <c r="Q46" s="76">
        <f t="shared" si="4"/>
        <v>3999</v>
      </c>
    </row>
    <row r="47" spans="1:17" ht="14.45" customHeight="1" x14ac:dyDescent="0.2">
      <c r="A47" s="66">
        <v>41</v>
      </c>
      <c r="B47" s="67" t="s">
        <v>96</v>
      </c>
      <c r="C47" s="68">
        <v>10100578</v>
      </c>
      <c r="D47" s="68">
        <v>4581902</v>
      </c>
      <c r="E47" s="68">
        <v>62228</v>
      </c>
      <c r="F47" s="68"/>
      <c r="G47" s="68">
        <v>0</v>
      </c>
      <c r="H47" s="68">
        <f t="shared" si="1"/>
        <v>14744708</v>
      </c>
      <c r="I47" s="68">
        <v>0</v>
      </c>
      <c r="J47" s="69">
        <v>0</v>
      </c>
      <c r="K47" s="68">
        <v>348179</v>
      </c>
      <c r="L47" s="68">
        <v>37284</v>
      </c>
      <c r="M47" s="68">
        <v>0</v>
      </c>
      <c r="N47" s="68">
        <f t="shared" si="2"/>
        <v>385463</v>
      </c>
      <c r="O47" s="68">
        <f t="shared" si="3"/>
        <v>14359245</v>
      </c>
      <c r="P47" s="70">
        <f>'10.1.20 SIS'!AK47</f>
        <v>1260</v>
      </c>
      <c r="Q47" s="68">
        <f t="shared" si="4"/>
        <v>11396</v>
      </c>
    </row>
    <row r="48" spans="1:17" ht="14.45" customHeight="1" x14ac:dyDescent="0.2">
      <c r="A48" s="66">
        <v>42</v>
      </c>
      <c r="B48" s="67" t="s">
        <v>98</v>
      </c>
      <c r="C48" s="71">
        <v>4089544</v>
      </c>
      <c r="D48" s="71">
        <v>6359745</v>
      </c>
      <c r="E48" s="71">
        <v>41341</v>
      </c>
      <c r="F48" s="71"/>
      <c r="G48" s="71">
        <v>-10689</v>
      </c>
      <c r="H48" s="71">
        <f t="shared" si="1"/>
        <v>10479941</v>
      </c>
      <c r="I48" s="71">
        <v>0</v>
      </c>
      <c r="J48" s="72">
        <v>0</v>
      </c>
      <c r="K48" s="71">
        <v>0</v>
      </c>
      <c r="L48" s="71">
        <v>77857</v>
      </c>
      <c r="M48" s="71">
        <v>401</v>
      </c>
      <c r="N48" s="71">
        <f t="shared" si="2"/>
        <v>78258</v>
      </c>
      <c r="O48" s="71">
        <f t="shared" si="3"/>
        <v>10401683</v>
      </c>
      <c r="P48" s="73">
        <f>'10.1.20 SIS'!AK48</f>
        <v>2676</v>
      </c>
      <c r="Q48" s="71">
        <f t="shared" si="4"/>
        <v>3887</v>
      </c>
    </row>
    <row r="49" spans="1:17" ht="14.45" customHeight="1" x14ac:dyDescent="0.2">
      <c r="A49" s="66">
        <v>43</v>
      </c>
      <c r="B49" s="67" t="s">
        <v>100</v>
      </c>
      <c r="C49" s="71">
        <v>4508061</v>
      </c>
      <c r="D49" s="71">
        <v>12150948</v>
      </c>
      <c r="E49" s="71">
        <v>2813</v>
      </c>
      <c r="F49" s="71"/>
      <c r="G49" s="71">
        <v>-3274</v>
      </c>
      <c r="H49" s="71">
        <f t="shared" si="1"/>
        <v>16658548</v>
      </c>
      <c r="I49" s="71">
        <v>0</v>
      </c>
      <c r="J49" s="72">
        <v>0</v>
      </c>
      <c r="K49" s="71">
        <v>187128</v>
      </c>
      <c r="L49" s="71">
        <v>270533</v>
      </c>
      <c r="M49" s="71">
        <v>0</v>
      </c>
      <c r="N49" s="71">
        <f t="shared" si="2"/>
        <v>457661</v>
      </c>
      <c r="O49" s="71">
        <f t="shared" si="3"/>
        <v>16200887</v>
      </c>
      <c r="P49" s="73">
        <f>'10.1.20 SIS'!AK49</f>
        <v>3980</v>
      </c>
      <c r="Q49" s="71">
        <f t="shared" si="4"/>
        <v>4071</v>
      </c>
    </row>
    <row r="50" spans="1:17" ht="14.45" customHeight="1" x14ac:dyDescent="0.2">
      <c r="A50" s="66">
        <v>44</v>
      </c>
      <c r="B50" s="67" t="s">
        <v>102</v>
      </c>
      <c r="C50" s="71">
        <v>17593413</v>
      </c>
      <c r="D50" s="71">
        <v>15942894</v>
      </c>
      <c r="E50" s="71">
        <v>0</v>
      </c>
      <c r="F50" s="71"/>
      <c r="G50" s="71">
        <v>-6207</v>
      </c>
      <c r="H50" s="71">
        <f t="shared" si="1"/>
        <v>33530100</v>
      </c>
      <c r="I50" s="71">
        <v>19741</v>
      </c>
      <c r="J50" s="72">
        <v>0</v>
      </c>
      <c r="K50" s="71">
        <v>509873</v>
      </c>
      <c r="L50" s="71">
        <v>956573</v>
      </c>
      <c r="M50" s="71">
        <v>0</v>
      </c>
      <c r="N50" s="71">
        <f t="shared" si="2"/>
        <v>1486187</v>
      </c>
      <c r="O50" s="71">
        <f t="shared" si="3"/>
        <v>32043913</v>
      </c>
      <c r="P50" s="73">
        <f>'10.1.20 SIS'!AK50</f>
        <v>7512</v>
      </c>
      <c r="Q50" s="71">
        <f t="shared" si="4"/>
        <v>4266</v>
      </c>
    </row>
    <row r="51" spans="1:17" ht="14.45" customHeight="1" x14ac:dyDescent="0.2">
      <c r="A51" s="74">
        <v>45</v>
      </c>
      <c r="B51" s="75" t="s">
        <v>104</v>
      </c>
      <c r="C51" s="76">
        <v>74079530</v>
      </c>
      <c r="D51" s="76">
        <v>54679348</v>
      </c>
      <c r="E51" s="76">
        <v>0</v>
      </c>
      <c r="F51" s="76"/>
      <c r="G51" s="76">
        <v>-1825</v>
      </c>
      <c r="H51" s="76">
        <f t="shared" si="1"/>
        <v>128757053</v>
      </c>
      <c r="I51" s="76">
        <v>0</v>
      </c>
      <c r="J51" s="77">
        <v>0</v>
      </c>
      <c r="K51" s="76">
        <v>595779</v>
      </c>
      <c r="L51" s="76">
        <v>0</v>
      </c>
      <c r="M51" s="76">
        <v>0</v>
      </c>
      <c r="N51" s="76">
        <f t="shared" si="2"/>
        <v>595779</v>
      </c>
      <c r="O51" s="76">
        <f t="shared" si="3"/>
        <v>128161274</v>
      </c>
      <c r="P51" s="78">
        <f>'10.1.20 SIS'!AK51</f>
        <v>9414</v>
      </c>
      <c r="Q51" s="76">
        <f t="shared" si="4"/>
        <v>13614</v>
      </c>
    </row>
    <row r="52" spans="1:17" ht="14.45" customHeight="1" x14ac:dyDescent="0.2">
      <c r="A52" s="66">
        <v>46</v>
      </c>
      <c r="B52" s="67" t="s">
        <v>106</v>
      </c>
      <c r="C52" s="68">
        <v>992344</v>
      </c>
      <c r="D52" s="68">
        <v>1213774</v>
      </c>
      <c r="E52" s="68">
        <v>228</v>
      </c>
      <c r="F52" s="68"/>
      <c r="G52" s="68">
        <v>0</v>
      </c>
      <c r="H52" s="68">
        <f t="shared" si="1"/>
        <v>2206346</v>
      </c>
      <c r="I52" s="68">
        <v>0</v>
      </c>
      <c r="J52" s="69">
        <v>36413</v>
      </c>
      <c r="K52" s="68">
        <v>30608</v>
      </c>
      <c r="L52" s="68">
        <v>0</v>
      </c>
      <c r="M52" s="68">
        <v>0</v>
      </c>
      <c r="N52" s="68">
        <f t="shared" si="2"/>
        <v>67021</v>
      </c>
      <c r="O52" s="68">
        <f t="shared" si="3"/>
        <v>2139325</v>
      </c>
      <c r="P52" s="70">
        <f>'10.1.20 SIS'!AK52</f>
        <v>1169</v>
      </c>
      <c r="Q52" s="68">
        <f t="shared" si="4"/>
        <v>1830</v>
      </c>
    </row>
    <row r="53" spans="1:17" ht="14.45" customHeight="1" x14ac:dyDescent="0.2">
      <c r="A53" s="66">
        <v>47</v>
      </c>
      <c r="B53" s="67" t="s">
        <v>108</v>
      </c>
      <c r="C53" s="71">
        <v>24008235</v>
      </c>
      <c r="D53" s="71">
        <v>24051610</v>
      </c>
      <c r="E53" s="71">
        <v>0</v>
      </c>
      <c r="F53" s="71"/>
      <c r="G53" s="71">
        <v>0</v>
      </c>
      <c r="H53" s="71">
        <f t="shared" si="1"/>
        <v>48059845</v>
      </c>
      <c r="I53" s="71">
        <v>17739</v>
      </c>
      <c r="J53" s="72">
        <v>0</v>
      </c>
      <c r="K53" s="71">
        <v>718228</v>
      </c>
      <c r="L53" s="71">
        <v>0</v>
      </c>
      <c r="M53" s="71">
        <v>0</v>
      </c>
      <c r="N53" s="71">
        <f t="shared" si="2"/>
        <v>735967</v>
      </c>
      <c r="O53" s="71">
        <f t="shared" si="3"/>
        <v>47323878</v>
      </c>
      <c r="P53" s="73">
        <f>'10.1.20 SIS'!AK53</f>
        <v>3371</v>
      </c>
      <c r="Q53" s="71">
        <f t="shared" si="4"/>
        <v>14039</v>
      </c>
    </row>
    <row r="54" spans="1:17" ht="14.45" customHeight="1" x14ac:dyDescent="0.2">
      <c r="A54" s="66">
        <v>48</v>
      </c>
      <c r="B54" s="67" t="s">
        <v>110</v>
      </c>
      <c r="C54" s="71">
        <v>13677851</v>
      </c>
      <c r="D54" s="71">
        <v>26107218</v>
      </c>
      <c r="E54" s="71">
        <v>0</v>
      </c>
      <c r="F54" s="71"/>
      <c r="G54" s="71">
        <v>-2011</v>
      </c>
      <c r="H54" s="71">
        <f t="shared" si="1"/>
        <v>39783058</v>
      </c>
      <c r="I54" s="71">
        <v>0</v>
      </c>
      <c r="J54" s="72">
        <v>0</v>
      </c>
      <c r="K54" s="71">
        <v>0</v>
      </c>
      <c r="L54" s="71">
        <v>25000</v>
      </c>
      <c r="M54" s="71">
        <v>0</v>
      </c>
      <c r="N54" s="71">
        <f t="shared" si="2"/>
        <v>25000</v>
      </c>
      <c r="O54" s="71">
        <f t="shared" si="3"/>
        <v>39758058</v>
      </c>
      <c r="P54" s="73">
        <f>'10.1.20 SIS'!AK54</f>
        <v>5573</v>
      </c>
      <c r="Q54" s="71">
        <f t="shared" si="4"/>
        <v>7134</v>
      </c>
    </row>
    <row r="55" spans="1:17" ht="14.45" customHeight="1" x14ac:dyDescent="0.2">
      <c r="A55" s="66">
        <v>49</v>
      </c>
      <c r="B55" s="67" t="s">
        <v>112</v>
      </c>
      <c r="C55" s="71">
        <v>13760938</v>
      </c>
      <c r="D55" s="71">
        <v>24331172</v>
      </c>
      <c r="E55" s="71">
        <v>50256</v>
      </c>
      <c r="F55" s="71"/>
      <c r="G55" s="71">
        <v>-7125</v>
      </c>
      <c r="H55" s="71">
        <f t="shared" si="1"/>
        <v>38135241</v>
      </c>
      <c r="I55" s="71">
        <v>0</v>
      </c>
      <c r="J55" s="72">
        <v>0</v>
      </c>
      <c r="K55" s="71">
        <v>435143</v>
      </c>
      <c r="L55" s="71">
        <v>0</v>
      </c>
      <c r="M55" s="71">
        <v>0</v>
      </c>
      <c r="N55" s="71">
        <f t="shared" si="2"/>
        <v>435143</v>
      </c>
      <c r="O55" s="71">
        <f t="shared" si="3"/>
        <v>37700098</v>
      </c>
      <c r="P55" s="73">
        <f>'10.1.20 SIS'!AK55</f>
        <v>12737</v>
      </c>
      <c r="Q55" s="71">
        <f t="shared" si="4"/>
        <v>2960</v>
      </c>
    </row>
    <row r="56" spans="1:17" ht="14.45" customHeight="1" x14ac:dyDescent="0.2">
      <c r="A56" s="74">
        <v>50</v>
      </c>
      <c r="B56" s="75" t="s">
        <v>114</v>
      </c>
      <c r="C56" s="76">
        <v>5107453</v>
      </c>
      <c r="D56" s="76">
        <v>15187953</v>
      </c>
      <c r="E56" s="76">
        <v>90364</v>
      </c>
      <c r="F56" s="76"/>
      <c r="G56" s="76">
        <v>-939</v>
      </c>
      <c r="H56" s="76">
        <f t="shared" si="1"/>
        <v>20384831</v>
      </c>
      <c r="I56" s="76">
        <v>18496</v>
      </c>
      <c r="J56" s="77">
        <v>0</v>
      </c>
      <c r="K56" s="76">
        <v>151062</v>
      </c>
      <c r="L56" s="76">
        <v>227819</v>
      </c>
      <c r="M56" s="76">
        <v>0</v>
      </c>
      <c r="N56" s="76">
        <f t="shared" si="2"/>
        <v>397377</v>
      </c>
      <c r="O56" s="76">
        <f t="shared" si="3"/>
        <v>19987454</v>
      </c>
      <c r="P56" s="78">
        <f>'10.1.20 SIS'!AK56</f>
        <v>7292</v>
      </c>
      <c r="Q56" s="76">
        <f t="shared" si="4"/>
        <v>2741</v>
      </c>
    </row>
    <row r="57" spans="1:17" ht="14.45" customHeight="1" x14ac:dyDescent="0.2">
      <c r="A57" s="66">
        <v>51</v>
      </c>
      <c r="B57" s="67" t="s">
        <v>116</v>
      </c>
      <c r="C57" s="68">
        <v>18553413</v>
      </c>
      <c r="D57" s="68">
        <v>16039076</v>
      </c>
      <c r="E57" s="68">
        <v>183017</v>
      </c>
      <c r="F57" s="68"/>
      <c r="G57" s="68">
        <v>-2975</v>
      </c>
      <c r="H57" s="68">
        <f t="shared" si="1"/>
        <v>34772531</v>
      </c>
      <c r="I57" s="68">
        <v>0</v>
      </c>
      <c r="J57" s="69">
        <v>0</v>
      </c>
      <c r="K57" s="68">
        <v>610151</v>
      </c>
      <c r="L57" s="68">
        <v>0</v>
      </c>
      <c r="M57" s="68">
        <v>0</v>
      </c>
      <c r="N57" s="68">
        <f t="shared" si="2"/>
        <v>610151</v>
      </c>
      <c r="O57" s="68">
        <f t="shared" si="3"/>
        <v>34162380</v>
      </c>
      <c r="P57" s="70">
        <f>'10.1.20 SIS'!AK57</f>
        <v>7742</v>
      </c>
      <c r="Q57" s="68">
        <f t="shared" si="4"/>
        <v>4413</v>
      </c>
    </row>
    <row r="58" spans="1:17" ht="14.45" customHeight="1" x14ac:dyDescent="0.2">
      <c r="A58" s="66">
        <v>52</v>
      </c>
      <c r="B58" s="67" t="s">
        <v>118</v>
      </c>
      <c r="C58" s="71">
        <v>109853389</v>
      </c>
      <c r="D58" s="71">
        <v>105638734</v>
      </c>
      <c r="E58" s="71">
        <v>0</v>
      </c>
      <c r="F58" s="71"/>
      <c r="G58" s="71">
        <v>-18053</v>
      </c>
      <c r="H58" s="71">
        <f t="shared" si="1"/>
        <v>215474070</v>
      </c>
      <c r="I58" s="71">
        <v>0</v>
      </c>
      <c r="J58" s="72">
        <v>0</v>
      </c>
      <c r="K58" s="71">
        <v>3399492</v>
      </c>
      <c r="L58" s="71">
        <v>1214574</v>
      </c>
      <c r="M58" s="71">
        <v>0</v>
      </c>
      <c r="N58" s="71">
        <f t="shared" si="2"/>
        <v>4614066</v>
      </c>
      <c r="O58" s="71">
        <f t="shared" si="3"/>
        <v>210860004</v>
      </c>
      <c r="P58" s="73">
        <f>'10.1.20 SIS'!AK58</f>
        <v>36879</v>
      </c>
      <c r="Q58" s="71">
        <f t="shared" si="4"/>
        <v>5718</v>
      </c>
    </row>
    <row r="59" spans="1:17" ht="14.45" customHeight="1" x14ac:dyDescent="0.2">
      <c r="A59" s="66">
        <v>53</v>
      </c>
      <c r="B59" s="67" t="s">
        <v>120</v>
      </c>
      <c r="C59" s="71">
        <v>7559755</v>
      </c>
      <c r="D59" s="71">
        <v>45122783</v>
      </c>
      <c r="E59" s="71">
        <v>0</v>
      </c>
      <c r="F59" s="71"/>
      <c r="G59" s="71">
        <v>-8434</v>
      </c>
      <c r="H59" s="71">
        <f t="shared" si="1"/>
        <v>52674104</v>
      </c>
      <c r="I59" s="71">
        <v>0</v>
      </c>
      <c r="J59" s="72">
        <v>0</v>
      </c>
      <c r="K59" s="71">
        <v>264096</v>
      </c>
      <c r="L59" s="71">
        <v>292478</v>
      </c>
      <c r="M59" s="71">
        <v>0</v>
      </c>
      <c r="N59" s="71">
        <f t="shared" si="2"/>
        <v>556574</v>
      </c>
      <c r="O59" s="71">
        <f t="shared" si="3"/>
        <v>52117530</v>
      </c>
      <c r="P59" s="73">
        <f>'10.1.20 SIS'!AK59</f>
        <v>19215</v>
      </c>
      <c r="Q59" s="71">
        <f t="shared" si="4"/>
        <v>2712</v>
      </c>
    </row>
    <row r="60" spans="1:17" ht="14.45" customHeight="1" x14ac:dyDescent="0.2">
      <c r="A60" s="66">
        <v>54</v>
      </c>
      <c r="B60" s="67" t="s">
        <v>122</v>
      </c>
      <c r="C60" s="71">
        <v>2168375</v>
      </c>
      <c r="D60" s="71">
        <v>664977</v>
      </c>
      <c r="E60" s="71">
        <v>24747</v>
      </c>
      <c r="F60" s="71"/>
      <c r="G60" s="71">
        <v>0</v>
      </c>
      <c r="H60" s="71">
        <f t="shared" si="1"/>
        <v>2858099</v>
      </c>
      <c r="I60" s="71">
        <v>0</v>
      </c>
      <c r="J60" s="72">
        <v>0</v>
      </c>
      <c r="K60" s="71">
        <v>69539</v>
      </c>
      <c r="L60" s="71">
        <v>25293</v>
      </c>
      <c r="M60" s="71">
        <v>2474</v>
      </c>
      <c r="N60" s="71">
        <f t="shared" si="2"/>
        <v>97306</v>
      </c>
      <c r="O60" s="71">
        <f t="shared" si="3"/>
        <v>2760793</v>
      </c>
      <c r="P60" s="73">
        <f>'10.1.20 SIS'!AK60</f>
        <v>413</v>
      </c>
      <c r="Q60" s="71">
        <f t="shared" si="4"/>
        <v>6685</v>
      </c>
    </row>
    <row r="61" spans="1:17" ht="14.45" customHeight="1" x14ac:dyDescent="0.2">
      <c r="A61" s="74">
        <v>55</v>
      </c>
      <c r="B61" s="75" t="s">
        <v>124</v>
      </c>
      <c r="C61" s="76">
        <v>10173504</v>
      </c>
      <c r="D61" s="76">
        <v>58128417</v>
      </c>
      <c r="E61" s="76">
        <v>204547</v>
      </c>
      <c r="F61" s="76"/>
      <c r="G61" s="76">
        <v>-20947</v>
      </c>
      <c r="H61" s="76">
        <f t="shared" si="1"/>
        <v>68485521</v>
      </c>
      <c r="I61" s="76">
        <v>0</v>
      </c>
      <c r="J61" s="77">
        <v>0</v>
      </c>
      <c r="K61" s="76">
        <v>290948</v>
      </c>
      <c r="L61" s="76">
        <v>402561</v>
      </c>
      <c r="M61" s="76">
        <v>0</v>
      </c>
      <c r="N61" s="76">
        <f t="shared" si="2"/>
        <v>693509</v>
      </c>
      <c r="O61" s="76">
        <f t="shared" si="3"/>
        <v>67792012</v>
      </c>
      <c r="P61" s="78">
        <f>'10.1.20 SIS'!AK61</f>
        <v>16342</v>
      </c>
      <c r="Q61" s="76">
        <f t="shared" si="4"/>
        <v>4148</v>
      </c>
    </row>
    <row r="62" spans="1:17" ht="14.45" customHeight="1" x14ac:dyDescent="0.2">
      <c r="A62" s="66">
        <v>56</v>
      </c>
      <c r="B62" s="67" t="s">
        <v>126</v>
      </c>
      <c r="C62" s="68">
        <v>3007965</v>
      </c>
      <c r="D62" s="68">
        <v>7511408</v>
      </c>
      <c r="E62" s="68">
        <v>30742</v>
      </c>
      <c r="F62" s="68"/>
      <c r="G62" s="68">
        <v>0</v>
      </c>
      <c r="H62" s="68">
        <f t="shared" si="1"/>
        <v>10550115</v>
      </c>
      <c r="I62" s="68">
        <v>0</v>
      </c>
      <c r="J62" s="69">
        <v>0</v>
      </c>
      <c r="K62" s="68">
        <v>159889</v>
      </c>
      <c r="L62" s="68">
        <v>69207</v>
      </c>
      <c r="M62" s="68">
        <v>0</v>
      </c>
      <c r="N62" s="68">
        <f t="shared" si="2"/>
        <v>229096</v>
      </c>
      <c r="O62" s="68">
        <f t="shared" si="3"/>
        <v>10321019</v>
      </c>
      <c r="P62" s="70">
        <f>'10.1.20 SIS'!AK62</f>
        <v>2946</v>
      </c>
      <c r="Q62" s="68">
        <f t="shared" si="4"/>
        <v>3503</v>
      </c>
    </row>
    <row r="63" spans="1:17" ht="14.45" customHeight="1" x14ac:dyDescent="0.2">
      <c r="A63" s="66">
        <v>57</v>
      </c>
      <c r="B63" s="67" t="s">
        <v>128</v>
      </c>
      <c r="C63" s="71">
        <v>12093056</v>
      </c>
      <c r="D63" s="71">
        <v>11585382</v>
      </c>
      <c r="E63" s="71">
        <v>1787360</v>
      </c>
      <c r="F63" s="71"/>
      <c r="G63" s="71">
        <v>-6565</v>
      </c>
      <c r="H63" s="71">
        <f t="shared" si="1"/>
        <v>25459233</v>
      </c>
      <c r="I63" s="71">
        <v>0</v>
      </c>
      <c r="J63" s="72">
        <v>0</v>
      </c>
      <c r="K63" s="71">
        <v>399372</v>
      </c>
      <c r="L63" s="71">
        <v>315963</v>
      </c>
      <c r="M63" s="71">
        <v>320</v>
      </c>
      <c r="N63" s="71">
        <f t="shared" si="2"/>
        <v>715655</v>
      </c>
      <c r="O63" s="71">
        <f t="shared" si="3"/>
        <v>24743578</v>
      </c>
      <c r="P63" s="73">
        <f>'10.1.20 SIS'!AK63</f>
        <v>9339</v>
      </c>
      <c r="Q63" s="71">
        <f t="shared" si="4"/>
        <v>2649</v>
      </c>
    </row>
    <row r="64" spans="1:17" ht="14.45" customHeight="1" x14ac:dyDescent="0.2">
      <c r="A64" s="66">
        <v>58</v>
      </c>
      <c r="B64" s="67" t="s">
        <v>130</v>
      </c>
      <c r="C64" s="71">
        <v>4069508</v>
      </c>
      <c r="D64" s="71">
        <v>13349785</v>
      </c>
      <c r="E64" s="71">
        <v>0</v>
      </c>
      <c r="F64" s="71"/>
      <c r="G64" s="71">
        <v>-2628</v>
      </c>
      <c r="H64" s="71">
        <f t="shared" si="1"/>
        <v>17416665</v>
      </c>
      <c r="I64" s="71">
        <v>0</v>
      </c>
      <c r="J64" s="72">
        <v>0</v>
      </c>
      <c r="K64" s="71">
        <v>143308</v>
      </c>
      <c r="L64" s="71">
        <v>208252</v>
      </c>
      <c r="M64" s="71">
        <v>0</v>
      </c>
      <c r="N64" s="71">
        <f t="shared" si="2"/>
        <v>351560</v>
      </c>
      <c r="O64" s="71">
        <f t="shared" si="3"/>
        <v>17065105</v>
      </c>
      <c r="P64" s="73">
        <f>'10.1.20 SIS'!AK64</f>
        <v>7814</v>
      </c>
      <c r="Q64" s="71">
        <f t="shared" si="4"/>
        <v>2184</v>
      </c>
    </row>
    <row r="65" spans="1:17" ht="14.45" customHeight="1" x14ac:dyDescent="0.2">
      <c r="A65" s="66">
        <v>59</v>
      </c>
      <c r="B65" s="67" t="s">
        <v>132</v>
      </c>
      <c r="C65" s="71">
        <v>2120202</v>
      </c>
      <c r="D65" s="71">
        <v>5096316</v>
      </c>
      <c r="E65" s="71">
        <v>0</v>
      </c>
      <c r="F65" s="71"/>
      <c r="G65" s="71">
        <v>-1311</v>
      </c>
      <c r="H65" s="71">
        <f t="shared" si="1"/>
        <v>7215207</v>
      </c>
      <c r="I65" s="71">
        <v>0</v>
      </c>
      <c r="J65" s="72">
        <v>0</v>
      </c>
      <c r="K65" s="71">
        <v>67162</v>
      </c>
      <c r="L65" s="71">
        <v>61595</v>
      </c>
      <c r="M65" s="71">
        <v>0</v>
      </c>
      <c r="N65" s="71">
        <f t="shared" si="2"/>
        <v>128757</v>
      </c>
      <c r="O65" s="71">
        <f t="shared" si="3"/>
        <v>7086450</v>
      </c>
      <c r="P65" s="73">
        <f>'10.1.20 SIS'!AK65</f>
        <v>4856</v>
      </c>
      <c r="Q65" s="71">
        <f t="shared" si="4"/>
        <v>1459</v>
      </c>
    </row>
    <row r="66" spans="1:17" ht="14.45" customHeight="1" x14ac:dyDescent="0.2">
      <c r="A66" s="74">
        <v>60</v>
      </c>
      <c r="B66" s="75" t="s">
        <v>134</v>
      </c>
      <c r="C66" s="76">
        <v>6105544</v>
      </c>
      <c r="D66" s="76">
        <v>14728534</v>
      </c>
      <c r="E66" s="76">
        <v>0</v>
      </c>
      <c r="F66" s="76"/>
      <c r="G66" s="76">
        <v>-572</v>
      </c>
      <c r="H66" s="76">
        <f t="shared" si="1"/>
        <v>20833506</v>
      </c>
      <c r="I66" s="76">
        <v>0</v>
      </c>
      <c r="J66" s="77">
        <v>0</v>
      </c>
      <c r="K66" s="76">
        <v>210110</v>
      </c>
      <c r="L66" s="76">
        <v>191729</v>
      </c>
      <c r="M66" s="76">
        <v>0</v>
      </c>
      <c r="N66" s="76">
        <f t="shared" si="2"/>
        <v>401839</v>
      </c>
      <c r="O66" s="76">
        <f t="shared" si="3"/>
        <v>20431667</v>
      </c>
      <c r="P66" s="78">
        <f>'10.1.20 SIS'!AK66</f>
        <v>5631</v>
      </c>
      <c r="Q66" s="76">
        <f t="shared" si="4"/>
        <v>3628</v>
      </c>
    </row>
    <row r="67" spans="1:17" ht="14.45" customHeight="1" x14ac:dyDescent="0.2">
      <c r="A67" s="66">
        <v>61</v>
      </c>
      <c r="B67" s="67" t="s">
        <v>136</v>
      </c>
      <c r="C67" s="68">
        <v>20800368</v>
      </c>
      <c r="D67" s="68">
        <v>15844103</v>
      </c>
      <c r="E67" s="68">
        <v>103316</v>
      </c>
      <c r="F67" s="68"/>
      <c r="G67" s="68">
        <v>0</v>
      </c>
      <c r="H67" s="68">
        <f t="shared" si="1"/>
        <v>36747787</v>
      </c>
      <c r="I67" s="68">
        <v>0</v>
      </c>
      <c r="J67" s="69">
        <v>0</v>
      </c>
      <c r="K67" s="68">
        <v>677499</v>
      </c>
      <c r="L67" s="68">
        <v>216991</v>
      </c>
      <c r="M67" s="68">
        <v>0</v>
      </c>
      <c r="N67" s="68">
        <f t="shared" si="2"/>
        <v>894490</v>
      </c>
      <c r="O67" s="68">
        <f t="shared" si="3"/>
        <v>35853297</v>
      </c>
      <c r="P67" s="70">
        <f>'10.1.20 SIS'!AK67</f>
        <v>3849</v>
      </c>
      <c r="Q67" s="68">
        <f t="shared" si="4"/>
        <v>9315</v>
      </c>
    </row>
    <row r="68" spans="1:17" ht="14.45" customHeight="1" x14ac:dyDescent="0.2">
      <c r="A68" s="66">
        <v>62</v>
      </c>
      <c r="B68" s="67" t="s">
        <v>138</v>
      </c>
      <c r="C68" s="71">
        <v>1918685</v>
      </c>
      <c r="D68" s="71">
        <v>2897892</v>
      </c>
      <c r="E68" s="71">
        <v>0</v>
      </c>
      <c r="F68" s="71"/>
      <c r="G68" s="71">
        <v>-1727</v>
      </c>
      <c r="H68" s="71">
        <f t="shared" si="1"/>
        <v>4814850</v>
      </c>
      <c r="I68" s="71">
        <v>0</v>
      </c>
      <c r="J68" s="72">
        <v>0</v>
      </c>
      <c r="K68" s="71">
        <v>71539</v>
      </c>
      <c r="L68" s="71">
        <v>0</v>
      </c>
      <c r="M68" s="71">
        <v>610</v>
      </c>
      <c r="N68" s="71">
        <f t="shared" si="2"/>
        <v>72149</v>
      </c>
      <c r="O68" s="71">
        <f t="shared" si="3"/>
        <v>4742701</v>
      </c>
      <c r="P68" s="73">
        <f>'10.1.20 SIS'!AK68</f>
        <v>1859</v>
      </c>
      <c r="Q68" s="71">
        <f t="shared" si="4"/>
        <v>2551</v>
      </c>
    </row>
    <row r="69" spans="1:17" ht="14.45" customHeight="1" x14ac:dyDescent="0.2">
      <c r="A69" s="66">
        <v>63</v>
      </c>
      <c r="B69" s="67" t="s">
        <v>140</v>
      </c>
      <c r="C69" s="71">
        <v>12838143</v>
      </c>
      <c r="D69" s="71">
        <v>7572800</v>
      </c>
      <c r="E69" s="71">
        <v>0</v>
      </c>
      <c r="F69" s="71"/>
      <c r="G69" s="71">
        <v>0</v>
      </c>
      <c r="H69" s="71">
        <f t="shared" si="1"/>
        <v>20410943</v>
      </c>
      <c r="I69" s="71">
        <v>0</v>
      </c>
      <c r="J69" s="72">
        <v>0</v>
      </c>
      <c r="K69" s="71">
        <v>108823</v>
      </c>
      <c r="L69" s="71">
        <v>129473</v>
      </c>
      <c r="M69" s="71">
        <v>0</v>
      </c>
      <c r="N69" s="71">
        <f t="shared" si="2"/>
        <v>238296</v>
      </c>
      <c r="O69" s="71">
        <f t="shared" si="3"/>
        <v>20172647</v>
      </c>
      <c r="P69" s="73">
        <f>'10.1.20 SIS'!AK69</f>
        <v>2070</v>
      </c>
      <c r="Q69" s="71">
        <f t="shared" si="4"/>
        <v>9745</v>
      </c>
    </row>
    <row r="70" spans="1:17" ht="14.45" customHeight="1" x14ac:dyDescent="0.2">
      <c r="A70" s="66">
        <v>64</v>
      </c>
      <c r="B70" s="67" t="s">
        <v>142</v>
      </c>
      <c r="C70" s="71">
        <v>1705717</v>
      </c>
      <c r="D70" s="71">
        <v>4292312</v>
      </c>
      <c r="E70" s="71">
        <v>0</v>
      </c>
      <c r="F70" s="71"/>
      <c r="G70" s="71">
        <v>0</v>
      </c>
      <c r="H70" s="71">
        <f t="shared" si="1"/>
        <v>5998029</v>
      </c>
      <c r="I70" s="71">
        <v>0</v>
      </c>
      <c r="J70" s="72">
        <v>0</v>
      </c>
      <c r="K70" s="71">
        <v>65056</v>
      </c>
      <c r="L70" s="71">
        <v>0</v>
      </c>
      <c r="M70" s="71">
        <v>0</v>
      </c>
      <c r="N70" s="71">
        <f t="shared" si="2"/>
        <v>65056</v>
      </c>
      <c r="O70" s="71">
        <f t="shared" si="3"/>
        <v>5932973</v>
      </c>
      <c r="P70" s="73">
        <f>'10.1.20 SIS'!AK70</f>
        <v>1920</v>
      </c>
      <c r="Q70" s="71">
        <f t="shared" si="4"/>
        <v>3090</v>
      </c>
    </row>
    <row r="71" spans="1:17" ht="14.45" customHeight="1" x14ac:dyDescent="0.2">
      <c r="A71" s="74">
        <v>65</v>
      </c>
      <c r="B71" s="75" t="s">
        <v>188</v>
      </c>
      <c r="C71" s="76">
        <v>11460294</v>
      </c>
      <c r="D71" s="76">
        <v>27898691</v>
      </c>
      <c r="E71" s="76">
        <v>0</v>
      </c>
      <c r="F71" s="76"/>
      <c r="G71" s="76">
        <v>-6412</v>
      </c>
      <c r="H71" s="76">
        <f t="shared" ref="H71:H75" si="5">SUM(C71:G71)</f>
        <v>39352573</v>
      </c>
      <c r="I71" s="76">
        <v>11152</v>
      </c>
      <c r="J71" s="77">
        <v>0</v>
      </c>
      <c r="K71" s="76">
        <v>324104</v>
      </c>
      <c r="L71" s="76">
        <v>217862</v>
      </c>
      <c r="M71" s="76">
        <v>0</v>
      </c>
      <c r="N71" s="76">
        <f t="shared" si="2"/>
        <v>553118</v>
      </c>
      <c r="O71" s="76">
        <f t="shared" si="3"/>
        <v>38799455</v>
      </c>
      <c r="P71" s="78">
        <f>'10.1.20 SIS'!AK71</f>
        <v>7869</v>
      </c>
      <c r="Q71" s="76">
        <f t="shared" si="4"/>
        <v>4931</v>
      </c>
    </row>
    <row r="72" spans="1:17" ht="14.45" customHeight="1" x14ac:dyDescent="0.2">
      <c r="A72" s="66">
        <v>66</v>
      </c>
      <c r="B72" s="67" t="s">
        <v>189</v>
      </c>
      <c r="C72" s="71">
        <v>5724879</v>
      </c>
      <c r="D72" s="71">
        <v>3002148</v>
      </c>
      <c r="E72" s="71">
        <v>0</v>
      </c>
      <c r="F72" s="71"/>
      <c r="G72" s="71">
        <v>0</v>
      </c>
      <c r="H72" s="71">
        <f t="shared" si="5"/>
        <v>8727027</v>
      </c>
      <c r="I72" s="71">
        <v>0</v>
      </c>
      <c r="J72" s="72">
        <v>0</v>
      </c>
      <c r="K72" s="71">
        <v>187537</v>
      </c>
      <c r="L72" s="71">
        <v>0</v>
      </c>
      <c r="M72" s="71">
        <v>0</v>
      </c>
      <c r="N72" s="71">
        <f t="shared" ref="N72:N75" si="6">SUM(I72:M72)</f>
        <v>187537</v>
      </c>
      <c r="O72" s="71">
        <f t="shared" ref="O72:O75" si="7">H72-N72</f>
        <v>8539490</v>
      </c>
      <c r="P72" s="73">
        <f>'10.1.20 SIS'!AK72</f>
        <v>1871</v>
      </c>
      <c r="Q72" s="71">
        <f t="shared" ref="Q72:Q75" si="8">ROUND(O72/P72,0)</f>
        <v>4564</v>
      </c>
    </row>
    <row r="73" spans="1:17" ht="14.45" customHeight="1" x14ac:dyDescent="0.2">
      <c r="A73" s="66">
        <v>67</v>
      </c>
      <c r="B73" s="67" t="s">
        <v>148</v>
      </c>
      <c r="C73" s="71">
        <v>13881929</v>
      </c>
      <c r="D73" s="71">
        <v>10164103</v>
      </c>
      <c r="E73" s="71">
        <v>0</v>
      </c>
      <c r="F73" s="71"/>
      <c r="G73" s="71">
        <v>-739</v>
      </c>
      <c r="H73" s="71">
        <f t="shared" si="5"/>
        <v>24045293</v>
      </c>
      <c r="I73" s="71">
        <v>0</v>
      </c>
      <c r="J73" s="72">
        <v>0</v>
      </c>
      <c r="K73" s="71">
        <v>360395</v>
      </c>
      <c r="L73" s="71">
        <v>101553</v>
      </c>
      <c r="M73" s="71">
        <v>0</v>
      </c>
      <c r="N73" s="71">
        <f t="shared" si="6"/>
        <v>461948</v>
      </c>
      <c r="O73" s="71">
        <f t="shared" si="7"/>
        <v>23583345</v>
      </c>
      <c r="P73" s="73">
        <f>'10.1.20 SIS'!AK73</f>
        <v>5385</v>
      </c>
      <c r="Q73" s="71">
        <f t="shared" si="8"/>
        <v>4379</v>
      </c>
    </row>
    <row r="74" spans="1:17" ht="14.45" customHeight="1" x14ac:dyDescent="0.2">
      <c r="A74" s="66">
        <v>68</v>
      </c>
      <c r="B74" s="67" t="s">
        <v>190</v>
      </c>
      <c r="C74" s="71">
        <v>2177201</v>
      </c>
      <c r="D74" s="71">
        <v>3694059</v>
      </c>
      <c r="E74" s="71">
        <v>0</v>
      </c>
      <c r="F74" s="71"/>
      <c r="G74" s="71">
        <v>-2120</v>
      </c>
      <c r="H74" s="71">
        <f t="shared" si="5"/>
        <v>5869140</v>
      </c>
      <c r="I74" s="71">
        <v>0</v>
      </c>
      <c r="J74" s="72">
        <v>0</v>
      </c>
      <c r="K74" s="71">
        <v>61707</v>
      </c>
      <c r="L74" s="71">
        <v>35487</v>
      </c>
      <c r="M74" s="71">
        <v>0</v>
      </c>
      <c r="N74" s="71">
        <f t="shared" si="6"/>
        <v>97194</v>
      </c>
      <c r="O74" s="71">
        <f t="shared" si="7"/>
        <v>5771946</v>
      </c>
      <c r="P74" s="73">
        <f>'10.1.20 SIS'!AK74</f>
        <v>1670</v>
      </c>
      <c r="Q74" s="71">
        <f t="shared" si="8"/>
        <v>3456</v>
      </c>
    </row>
    <row r="75" spans="1:17" ht="14.45" customHeight="1" x14ac:dyDescent="0.2">
      <c r="A75" s="79">
        <v>69</v>
      </c>
      <c r="B75" s="80" t="s">
        <v>152</v>
      </c>
      <c r="C75" s="76">
        <v>5914629</v>
      </c>
      <c r="D75" s="76">
        <v>7607032</v>
      </c>
      <c r="E75" s="76">
        <v>8000</v>
      </c>
      <c r="F75" s="76"/>
      <c r="G75" s="76">
        <v>0</v>
      </c>
      <c r="H75" s="76">
        <f t="shared" si="5"/>
        <v>13529661</v>
      </c>
      <c r="I75" s="76">
        <v>0</v>
      </c>
      <c r="J75" s="77">
        <v>0</v>
      </c>
      <c r="K75" s="76">
        <v>163718</v>
      </c>
      <c r="L75" s="76">
        <v>74703</v>
      </c>
      <c r="M75" s="76">
        <v>0</v>
      </c>
      <c r="N75" s="76">
        <f t="shared" si="6"/>
        <v>238421</v>
      </c>
      <c r="O75" s="76">
        <f t="shared" si="7"/>
        <v>13291240</v>
      </c>
      <c r="P75" s="78">
        <f>'10.1.20 SIS'!AK75</f>
        <v>4789</v>
      </c>
      <c r="Q75" s="76">
        <f t="shared" si="8"/>
        <v>2775</v>
      </c>
    </row>
    <row r="76" spans="1:17" ht="14.45" customHeight="1" x14ac:dyDescent="0.2">
      <c r="A76" s="81"/>
      <c r="B76" s="82" t="s">
        <v>191</v>
      </c>
      <c r="C76" s="83">
        <f>SUM(C7:C75)</f>
        <v>1586170293</v>
      </c>
      <c r="D76" s="83">
        <f t="shared" ref="D76:M76" si="9">SUM(D7:D75)</f>
        <v>1856116783</v>
      </c>
      <c r="E76" s="83">
        <f t="shared" si="9"/>
        <v>6217735</v>
      </c>
      <c r="F76" s="83">
        <f>SUM(F7:F75)</f>
        <v>-6153002</v>
      </c>
      <c r="G76" s="83">
        <f t="shared" si="9"/>
        <v>-709510</v>
      </c>
      <c r="H76" s="83">
        <f t="shared" si="9"/>
        <v>3441642299</v>
      </c>
      <c r="I76" s="83">
        <f>SUM(I7:I75)</f>
        <v>3940972</v>
      </c>
      <c r="J76" s="83">
        <f t="shared" si="9"/>
        <v>3947929</v>
      </c>
      <c r="K76" s="83">
        <f t="shared" si="9"/>
        <v>40013628</v>
      </c>
      <c r="L76" s="83">
        <f t="shared" si="9"/>
        <v>31484519</v>
      </c>
      <c r="M76" s="83">
        <f t="shared" si="9"/>
        <v>31909</v>
      </c>
      <c r="N76" s="83">
        <f>SUM(N7:N75)</f>
        <v>79418957</v>
      </c>
      <c r="O76" s="83">
        <f>SUM(O7:O75)</f>
        <v>3362223342</v>
      </c>
      <c r="P76" s="84">
        <f>SUM(P7:P75)</f>
        <v>668570</v>
      </c>
      <c r="Q76" s="83">
        <f>ROUND(O76/P76,0)</f>
        <v>5029</v>
      </c>
    </row>
    <row r="77" spans="1:17" s="89" customFormat="1" ht="15" customHeight="1" x14ac:dyDescent="0.2">
      <c r="A77" s="85"/>
      <c r="B77" s="86"/>
      <c r="C77" s="37" t="s">
        <v>192</v>
      </c>
      <c r="D77" s="87"/>
      <c r="E77" s="87"/>
      <c r="F77" s="87"/>
      <c r="G77" s="87"/>
      <c r="H77" s="87"/>
      <c r="I77" s="88"/>
      <c r="J77" s="87"/>
      <c r="K77" s="87"/>
      <c r="L77" s="87"/>
      <c r="M77" s="87"/>
      <c r="N77" s="87"/>
      <c r="O77" s="87"/>
      <c r="P77" s="87"/>
      <c r="Q77" s="87"/>
    </row>
    <row r="78" spans="1:17" s="89" customFormat="1" ht="15" customHeight="1" x14ac:dyDescent="0.2">
      <c r="A78" s="85"/>
      <c r="B78" s="86"/>
      <c r="C78" s="87" t="s">
        <v>193</v>
      </c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</row>
    <row r="79" spans="1:17" s="89" customFormat="1" x14ac:dyDescent="0.2"/>
    <row r="80" spans="1:17" s="89" customFormat="1" x14ac:dyDescent="0.2"/>
  </sheetData>
  <sheetProtection password="D893" sheet="1" objects="1" scenarios="1"/>
  <mergeCells count="6">
    <mergeCell ref="A6:B6"/>
    <mergeCell ref="A1:B1"/>
    <mergeCell ref="A2:B2"/>
    <mergeCell ref="A3:B3"/>
    <mergeCell ref="A4:B4"/>
    <mergeCell ref="A5:B5"/>
  </mergeCells>
  <printOptions horizontalCentered="1"/>
  <pageMargins left="0.4" right="0.4" top="1.1499999999999999" bottom="0.35" header="0.3" footer="0.25"/>
  <pageSetup paperSize="5" scale="75" orientation="portrait" r:id="rId1"/>
  <headerFooter alignWithMargins="0">
    <oddHeader>&amp;C&amp;20FY2020-21 Charter School Funding
(Exclude Debt Serv. and Cap. Outlay)
Final Local Revenue Representation per Pupil</oddHeader>
    <oddFooter>&amp;R&amp;9&amp;P</oddFooter>
  </headerFooter>
  <colBreaks count="1" manualBreakCount="1">
    <brk id="8" max="7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7"/>
  <sheetViews>
    <sheetView view="pageBreakPreview" zoomScaleNormal="100" zoomScaleSheetLayoutView="100" workbookViewId="0">
      <pane xSplit="2" ySplit="2" topLeftCell="C7" activePane="bottomRight" state="frozen"/>
      <selection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9.140625" defaultRowHeight="12.75" x14ac:dyDescent="0.2"/>
  <cols>
    <col min="1" max="1" width="4.28515625" customWidth="1"/>
    <col min="2" max="2" width="18.140625" customWidth="1"/>
    <col min="3" max="3" width="14.5703125" customWidth="1"/>
    <col min="4" max="4" width="14.42578125" customWidth="1"/>
    <col min="5" max="5" width="12.42578125" customWidth="1"/>
    <col min="6" max="6" width="14.140625" customWidth="1"/>
    <col min="7" max="7" width="13.140625" customWidth="1"/>
    <col min="8" max="8" width="13.7109375" customWidth="1"/>
    <col min="9" max="9" width="15.42578125" customWidth="1"/>
    <col min="10" max="10" width="13.28515625" customWidth="1"/>
    <col min="11" max="11" width="12.85546875" customWidth="1"/>
    <col min="12" max="12" width="13.7109375" customWidth="1"/>
    <col min="13" max="13" width="17.5703125" customWidth="1"/>
    <col min="14" max="14" width="14" customWidth="1"/>
    <col min="15" max="15" width="12.42578125" customWidth="1"/>
  </cols>
  <sheetData>
    <row r="1" spans="1:15" ht="94.9" customHeight="1" x14ac:dyDescent="0.2">
      <c r="A1" s="159" t="s">
        <v>0</v>
      </c>
      <c r="B1" s="159" t="s">
        <v>0</v>
      </c>
      <c r="C1" s="90" t="s">
        <v>170</v>
      </c>
      <c r="D1" s="90" t="s">
        <v>171</v>
      </c>
      <c r="E1" s="90" t="s">
        <v>172</v>
      </c>
      <c r="F1" s="91" t="s">
        <v>194</v>
      </c>
      <c r="G1" s="90" t="s">
        <v>176</v>
      </c>
      <c r="H1" s="92" t="s">
        <v>195</v>
      </c>
      <c r="I1" s="92" t="s">
        <v>178</v>
      </c>
      <c r="J1" s="92" t="s">
        <v>179</v>
      </c>
      <c r="K1" s="92" t="s">
        <v>180</v>
      </c>
      <c r="L1" s="91" t="s">
        <v>194</v>
      </c>
      <c r="M1" s="58" t="s">
        <v>182</v>
      </c>
      <c r="N1" s="57" t="s">
        <v>183</v>
      </c>
      <c r="O1" s="59" t="s">
        <v>184</v>
      </c>
    </row>
    <row r="2" spans="1:15" ht="13.5" customHeight="1" x14ac:dyDescent="0.2">
      <c r="A2" s="160"/>
      <c r="B2" s="161"/>
      <c r="C2" s="60">
        <v>1</v>
      </c>
      <c r="D2" s="60">
        <f>1+C2</f>
        <v>2</v>
      </c>
      <c r="E2" s="60">
        <f t="shared" ref="E2:O2" si="0">1+D2</f>
        <v>3</v>
      </c>
      <c r="F2" s="60">
        <f t="shared" si="0"/>
        <v>4</v>
      </c>
      <c r="G2" s="60">
        <f t="shared" si="0"/>
        <v>5</v>
      </c>
      <c r="H2" s="60">
        <f t="shared" si="0"/>
        <v>6</v>
      </c>
      <c r="I2" s="60">
        <f t="shared" si="0"/>
        <v>7</v>
      </c>
      <c r="J2" s="60">
        <f t="shared" si="0"/>
        <v>8</v>
      </c>
      <c r="K2" s="60">
        <f t="shared" si="0"/>
        <v>9</v>
      </c>
      <c r="L2" s="60">
        <f t="shared" si="0"/>
        <v>10</v>
      </c>
      <c r="M2" s="60">
        <f t="shared" si="0"/>
        <v>11</v>
      </c>
      <c r="N2" s="60">
        <f t="shared" si="0"/>
        <v>12</v>
      </c>
      <c r="O2" s="60">
        <f t="shared" si="0"/>
        <v>13</v>
      </c>
    </row>
    <row r="3" spans="1:15" ht="11.25" hidden="1" customHeight="1" x14ac:dyDescent="0.2">
      <c r="A3" s="93"/>
      <c r="B3" s="94"/>
      <c r="C3" s="95"/>
      <c r="D3" s="95"/>
      <c r="E3" s="95"/>
      <c r="F3" s="96"/>
      <c r="G3" s="95"/>
      <c r="H3" s="95"/>
      <c r="I3" s="95"/>
      <c r="J3" s="97"/>
      <c r="K3" s="95"/>
      <c r="L3" s="98"/>
      <c r="M3" s="99"/>
      <c r="N3" s="95"/>
      <c r="O3" s="100"/>
    </row>
    <row r="4" spans="1:15" ht="11.25" hidden="1" customHeight="1" x14ac:dyDescent="0.2">
      <c r="A4" s="93"/>
      <c r="B4" s="94"/>
      <c r="C4" s="95"/>
      <c r="D4" s="95"/>
      <c r="E4" s="95"/>
      <c r="F4" s="96"/>
      <c r="G4" s="95"/>
      <c r="H4" s="95"/>
      <c r="I4" s="95"/>
      <c r="J4" s="97"/>
      <c r="K4" s="95"/>
      <c r="L4" s="98"/>
      <c r="M4" s="99"/>
      <c r="N4" s="95"/>
      <c r="O4" s="100"/>
    </row>
    <row r="5" spans="1:15" ht="11.25" hidden="1" customHeight="1" x14ac:dyDescent="0.2">
      <c r="A5" s="93"/>
      <c r="B5" s="94"/>
      <c r="C5" s="95"/>
      <c r="D5" s="95"/>
      <c r="E5" s="95"/>
      <c r="F5" s="96"/>
      <c r="G5" s="95"/>
      <c r="H5" s="95"/>
      <c r="I5" s="95"/>
      <c r="J5" s="97"/>
      <c r="K5" s="95"/>
      <c r="L5" s="98"/>
      <c r="M5" s="99"/>
      <c r="N5" s="95"/>
      <c r="O5" s="100"/>
    </row>
    <row r="6" spans="1:15" ht="11.25" hidden="1" customHeight="1" x14ac:dyDescent="0.2">
      <c r="A6" s="93"/>
      <c r="B6" s="94"/>
      <c r="C6" s="95"/>
      <c r="D6" s="95"/>
      <c r="E6" s="95"/>
      <c r="F6" s="96"/>
      <c r="G6" s="95"/>
      <c r="H6" s="95"/>
      <c r="I6" s="95"/>
      <c r="J6" s="97"/>
      <c r="K6" s="95"/>
      <c r="L6" s="98"/>
      <c r="M6" s="99"/>
      <c r="N6" s="95"/>
      <c r="O6" s="100"/>
    </row>
    <row r="7" spans="1:15" ht="15" customHeight="1" x14ac:dyDescent="0.2">
      <c r="A7" s="66">
        <v>1</v>
      </c>
      <c r="B7" s="67" t="s">
        <v>16</v>
      </c>
      <c r="C7" s="68">
        <v>0</v>
      </c>
      <c r="D7" s="68">
        <v>0</v>
      </c>
      <c r="E7" s="68">
        <v>0</v>
      </c>
      <c r="F7" s="68">
        <f t="shared" ref="F7:F70" si="1">SUM(C7:E7)</f>
        <v>0</v>
      </c>
      <c r="G7" s="68">
        <v>0</v>
      </c>
      <c r="H7" s="68">
        <v>0</v>
      </c>
      <c r="I7" s="68">
        <v>0</v>
      </c>
      <c r="J7" s="69">
        <v>0</v>
      </c>
      <c r="K7" s="68">
        <v>0</v>
      </c>
      <c r="L7" s="68">
        <f>SUM(G7:K7)</f>
        <v>0</v>
      </c>
      <c r="M7" s="68">
        <f>F7-L7</f>
        <v>0</v>
      </c>
      <c r="N7" s="101">
        <f>'Detail Calculation exclude debt'!P7</f>
        <v>9423</v>
      </c>
      <c r="O7" s="68">
        <f>ROUND(M7/N7,0)</f>
        <v>0</v>
      </c>
    </row>
    <row r="8" spans="1:15" ht="15" customHeight="1" x14ac:dyDescent="0.2">
      <c r="A8" s="66">
        <v>2</v>
      </c>
      <c r="B8" s="67" t="s">
        <v>18</v>
      </c>
      <c r="C8" s="71">
        <v>2257365</v>
      </c>
      <c r="D8" s="71">
        <v>0</v>
      </c>
      <c r="E8" s="71">
        <v>0</v>
      </c>
      <c r="F8" s="71">
        <f t="shared" si="1"/>
        <v>2257365</v>
      </c>
      <c r="G8" s="71">
        <v>0</v>
      </c>
      <c r="H8" s="71">
        <v>0</v>
      </c>
      <c r="I8" s="71">
        <v>72672</v>
      </c>
      <c r="J8" s="72">
        <v>0</v>
      </c>
      <c r="K8" s="71">
        <v>0</v>
      </c>
      <c r="L8" s="71">
        <f t="shared" ref="L8:L71" si="2">SUM(G8:K8)</f>
        <v>72672</v>
      </c>
      <c r="M8" s="71">
        <f t="shared" ref="M8:M71" si="3">F8-L8</f>
        <v>2184693</v>
      </c>
      <c r="N8" s="102">
        <f>'Detail Calculation exclude debt'!P8</f>
        <v>3969</v>
      </c>
      <c r="O8" s="71">
        <f t="shared" ref="O8:O71" si="4">ROUND(M8/N8,0)</f>
        <v>550</v>
      </c>
    </row>
    <row r="9" spans="1:15" ht="15" customHeight="1" x14ac:dyDescent="0.2">
      <c r="A9" s="66">
        <v>3</v>
      </c>
      <c r="B9" s="67" t="s">
        <v>20</v>
      </c>
      <c r="C9" s="71">
        <v>21603664</v>
      </c>
      <c r="D9" s="71">
        <v>0</v>
      </c>
      <c r="E9" s="71">
        <v>0</v>
      </c>
      <c r="F9" s="71">
        <f t="shared" si="1"/>
        <v>21603664</v>
      </c>
      <c r="G9" s="71">
        <v>0</v>
      </c>
      <c r="H9" s="71">
        <v>0</v>
      </c>
      <c r="I9" s="71">
        <v>719618</v>
      </c>
      <c r="J9" s="72">
        <v>0</v>
      </c>
      <c r="K9" s="71">
        <v>0</v>
      </c>
      <c r="L9" s="71">
        <f t="shared" si="2"/>
        <v>719618</v>
      </c>
      <c r="M9" s="71">
        <f t="shared" si="3"/>
        <v>20884046</v>
      </c>
      <c r="N9" s="102">
        <f>'Detail Calculation exclude debt'!P9</f>
        <v>22994</v>
      </c>
      <c r="O9" s="71">
        <f t="shared" si="4"/>
        <v>908</v>
      </c>
    </row>
    <row r="10" spans="1:15" ht="15" customHeight="1" x14ac:dyDescent="0.2">
      <c r="A10" s="66">
        <v>4</v>
      </c>
      <c r="B10" s="67" t="s">
        <v>22</v>
      </c>
      <c r="C10" s="71">
        <v>0</v>
      </c>
      <c r="D10" s="71">
        <v>0</v>
      </c>
      <c r="E10" s="71">
        <v>0</v>
      </c>
      <c r="F10" s="71">
        <f t="shared" si="1"/>
        <v>0</v>
      </c>
      <c r="G10" s="71">
        <v>0</v>
      </c>
      <c r="H10" s="71">
        <v>0</v>
      </c>
      <c r="I10" s="71">
        <v>0</v>
      </c>
      <c r="J10" s="72">
        <v>0</v>
      </c>
      <c r="K10" s="71">
        <v>0</v>
      </c>
      <c r="L10" s="71">
        <f t="shared" si="2"/>
        <v>0</v>
      </c>
      <c r="M10" s="71">
        <f t="shared" si="3"/>
        <v>0</v>
      </c>
      <c r="N10" s="102">
        <f>'Detail Calculation exclude debt'!P10</f>
        <v>2999</v>
      </c>
      <c r="O10" s="71">
        <f t="shared" si="4"/>
        <v>0</v>
      </c>
    </row>
    <row r="11" spans="1:15" ht="15" customHeight="1" x14ac:dyDescent="0.2">
      <c r="A11" s="74">
        <v>5</v>
      </c>
      <c r="B11" s="75" t="s">
        <v>24</v>
      </c>
      <c r="C11" s="76">
        <v>0</v>
      </c>
      <c r="D11" s="76">
        <v>0</v>
      </c>
      <c r="E11" s="76">
        <v>0</v>
      </c>
      <c r="F11" s="76">
        <f t="shared" si="1"/>
        <v>0</v>
      </c>
      <c r="G11" s="76">
        <v>0</v>
      </c>
      <c r="H11" s="76">
        <v>0</v>
      </c>
      <c r="I11" s="76">
        <v>0</v>
      </c>
      <c r="J11" s="77">
        <v>0</v>
      </c>
      <c r="K11" s="76">
        <v>0</v>
      </c>
      <c r="L11" s="76">
        <f t="shared" si="2"/>
        <v>0</v>
      </c>
      <c r="M11" s="76">
        <f t="shared" si="3"/>
        <v>0</v>
      </c>
      <c r="N11" s="103">
        <f>'Detail Calculation exclude debt'!P11</f>
        <v>5221</v>
      </c>
      <c r="O11" s="76">
        <f t="shared" si="4"/>
        <v>0</v>
      </c>
    </row>
    <row r="12" spans="1:15" ht="15" customHeight="1" x14ac:dyDescent="0.2">
      <c r="A12" s="66">
        <v>6</v>
      </c>
      <c r="B12" s="67" t="s">
        <v>26</v>
      </c>
      <c r="C12" s="68">
        <v>4694915</v>
      </c>
      <c r="D12" s="68">
        <v>0</v>
      </c>
      <c r="E12" s="68">
        <v>0</v>
      </c>
      <c r="F12" s="68">
        <f t="shared" si="1"/>
        <v>4694915</v>
      </c>
      <c r="G12" s="68">
        <v>0</v>
      </c>
      <c r="H12" s="68">
        <v>0</v>
      </c>
      <c r="I12" s="68">
        <v>0</v>
      </c>
      <c r="J12" s="69">
        <v>0</v>
      </c>
      <c r="K12" s="68">
        <v>0</v>
      </c>
      <c r="L12" s="68">
        <f t="shared" si="2"/>
        <v>0</v>
      </c>
      <c r="M12" s="68">
        <f t="shared" si="3"/>
        <v>4694915</v>
      </c>
      <c r="N12" s="101">
        <f>'Detail Calculation exclude debt'!P12</f>
        <v>5626</v>
      </c>
      <c r="O12" s="68">
        <f t="shared" si="4"/>
        <v>835</v>
      </c>
    </row>
    <row r="13" spans="1:15" ht="15" customHeight="1" x14ac:dyDescent="0.2">
      <c r="A13" s="66">
        <v>7</v>
      </c>
      <c r="B13" s="67" t="s">
        <v>28</v>
      </c>
      <c r="C13" s="71">
        <v>2225202</v>
      </c>
      <c r="D13" s="71">
        <v>0</v>
      </c>
      <c r="E13" s="71">
        <v>0</v>
      </c>
      <c r="F13" s="71">
        <f t="shared" si="1"/>
        <v>2225202</v>
      </c>
      <c r="G13" s="71">
        <v>0</v>
      </c>
      <c r="H13" s="71">
        <v>0</v>
      </c>
      <c r="I13" s="71">
        <v>72276</v>
      </c>
      <c r="J13" s="72">
        <v>0</v>
      </c>
      <c r="K13" s="71">
        <v>0</v>
      </c>
      <c r="L13" s="71">
        <f t="shared" si="2"/>
        <v>72276</v>
      </c>
      <c r="M13" s="71">
        <f t="shared" si="3"/>
        <v>2152926</v>
      </c>
      <c r="N13" s="102">
        <f>'Detail Calculation exclude debt'!P13</f>
        <v>1975</v>
      </c>
      <c r="O13" s="71">
        <f t="shared" si="4"/>
        <v>1090</v>
      </c>
    </row>
    <row r="14" spans="1:15" ht="15" customHeight="1" x14ac:dyDescent="0.2">
      <c r="A14" s="66">
        <v>8</v>
      </c>
      <c r="B14" s="67" t="s">
        <v>30</v>
      </c>
      <c r="C14" s="71">
        <v>13975342</v>
      </c>
      <c r="D14" s="71">
        <v>0</v>
      </c>
      <c r="E14" s="71">
        <v>0</v>
      </c>
      <c r="F14" s="71">
        <f t="shared" si="1"/>
        <v>13975342</v>
      </c>
      <c r="G14" s="71">
        <v>0</v>
      </c>
      <c r="H14" s="71">
        <v>0</v>
      </c>
      <c r="I14" s="71">
        <v>454091</v>
      </c>
      <c r="J14" s="72">
        <v>0</v>
      </c>
      <c r="K14" s="71">
        <v>0</v>
      </c>
      <c r="L14" s="71">
        <f t="shared" si="2"/>
        <v>454091</v>
      </c>
      <c r="M14" s="71">
        <f t="shared" si="3"/>
        <v>13521251</v>
      </c>
      <c r="N14" s="102">
        <f>'Detail Calculation exclude debt'!P14</f>
        <v>22272</v>
      </c>
      <c r="O14" s="71">
        <f t="shared" si="4"/>
        <v>607</v>
      </c>
    </row>
    <row r="15" spans="1:15" ht="15" customHeight="1" x14ac:dyDescent="0.2">
      <c r="A15" s="66">
        <v>9</v>
      </c>
      <c r="B15" s="67" t="s">
        <v>32</v>
      </c>
      <c r="C15" s="71">
        <v>30777362</v>
      </c>
      <c r="D15" s="71">
        <v>0</v>
      </c>
      <c r="E15" s="71">
        <v>0</v>
      </c>
      <c r="F15" s="71">
        <f t="shared" si="1"/>
        <v>30777362</v>
      </c>
      <c r="G15" s="71">
        <v>0</v>
      </c>
      <c r="H15" s="71">
        <v>23143</v>
      </c>
      <c r="I15" s="71">
        <v>909490</v>
      </c>
      <c r="J15" s="72">
        <v>0</v>
      </c>
      <c r="K15" s="71">
        <v>0</v>
      </c>
      <c r="L15" s="71">
        <f t="shared" si="2"/>
        <v>932633</v>
      </c>
      <c r="M15" s="71">
        <f t="shared" si="3"/>
        <v>29844729</v>
      </c>
      <c r="N15" s="102">
        <f>'Detail Calculation exclude debt'!P15</f>
        <v>36853</v>
      </c>
      <c r="O15" s="71">
        <f t="shared" si="4"/>
        <v>810</v>
      </c>
    </row>
    <row r="16" spans="1:15" ht="15" customHeight="1" x14ac:dyDescent="0.2">
      <c r="A16" s="74">
        <v>10</v>
      </c>
      <c r="B16" s="75" t="s">
        <v>34</v>
      </c>
      <c r="C16" s="76">
        <v>30023052</v>
      </c>
      <c r="D16" s="76">
        <v>4482673</v>
      </c>
      <c r="E16" s="76">
        <v>0</v>
      </c>
      <c r="F16" s="76">
        <f t="shared" si="1"/>
        <v>34505725</v>
      </c>
      <c r="G16" s="76">
        <v>0</v>
      </c>
      <c r="H16" s="76">
        <v>0</v>
      </c>
      <c r="I16" s="76">
        <v>963167</v>
      </c>
      <c r="J16" s="77">
        <v>0</v>
      </c>
      <c r="K16" s="76">
        <v>8872</v>
      </c>
      <c r="L16" s="76">
        <f t="shared" si="2"/>
        <v>972039</v>
      </c>
      <c r="M16" s="76">
        <f t="shared" si="3"/>
        <v>33533686</v>
      </c>
      <c r="N16" s="103">
        <f>'Detail Calculation exclude debt'!P16</f>
        <v>29719</v>
      </c>
      <c r="O16" s="76">
        <f t="shared" si="4"/>
        <v>1128</v>
      </c>
    </row>
    <row r="17" spans="1:15" ht="15" customHeight="1" x14ac:dyDescent="0.2">
      <c r="A17" s="66">
        <v>11</v>
      </c>
      <c r="B17" s="67" t="s">
        <v>36</v>
      </c>
      <c r="C17" s="68">
        <v>787896</v>
      </c>
      <c r="D17" s="68">
        <v>0</v>
      </c>
      <c r="E17" s="68">
        <v>0</v>
      </c>
      <c r="F17" s="68">
        <f t="shared" si="1"/>
        <v>787896</v>
      </c>
      <c r="G17" s="68">
        <v>0</v>
      </c>
      <c r="H17" s="68">
        <v>0</v>
      </c>
      <c r="I17" s="68">
        <v>32644</v>
      </c>
      <c r="J17" s="69">
        <v>0</v>
      </c>
      <c r="K17" s="68">
        <v>0</v>
      </c>
      <c r="L17" s="68">
        <f t="shared" si="2"/>
        <v>32644</v>
      </c>
      <c r="M17" s="68">
        <f t="shared" si="3"/>
        <v>755252</v>
      </c>
      <c r="N17" s="101">
        <f>'Detail Calculation exclude debt'!P17</f>
        <v>1474</v>
      </c>
      <c r="O17" s="68">
        <f t="shared" si="4"/>
        <v>512</v>
      </c>
    </row>
    <row r="18" spans="1:15" ht="15" customHeight="1" x14ac:dyDescent="0.2">
      <c r="A18" s="66">
        <v>12</v>
      </c>
      <c r="B18" s="67" t="s">
        <v>38</v>
      </c>
      <c r="C18" s="71">
        <v>0</v>
      </c>
      <c r="D18" s="71">
        <v>0</v>
      </c>
      <c r="E18" s="71">
        <v>0</v>
      </c>
      <c r="F18" s="71">
        <f t="shared" si="1"/>
        <v>0</v>
      </c>
      <c r="G18" s="71">
        <v>0</v>
      </c>
      <c r="H18" s="71">
        <v>0</v>
      </c>
      <c r="I18" s="71">
        <v>0</v>
      </c>
      <c r="J18" s="72">
        <v>0</v>
      </c>
      <c r="K18" s="71">
        <v>0</v>
      </c>
      <c r="L18" s="71">
        <f t="shared" si="2"/>
        <v>0</v>
      </c>
      <c r="M18" s="71">
        <f t="shared" si="3"/>
        <v>0</v>
      </c>
      <c r="N18" s="102">
        <f>'Detail Calculation exclude debt'!P18</f>
        <v>1144</v>
      </c>
      <c r="O18" s="71">
        <f t="shared" si="4"/>
        <v>0</v>
      </c>
    </row>
    <row r="19" spans="1:15" ht="15" customHeight="1" x14ac:dyDescent="0.2">
      <c r="A19" s="66">
        <v>13</v>
      </c>
      <c r="B19" s="67" t="s">
        <v>40</v>
      </c>
      <c r="C19" s="71">
        <v>49496</v>
      </c>
      <c r="D19" s="71">
        <v>0</v>
      </c>
      <c r="E19" s="71">
        <v>0</v>
      </c>
      <c r="F19" s="71">
        <f t="shared" si="1"/>
        <v>49496</v>
      </c>
      <c r="G19" s="71">
        <v>0</v>
      </c>
      <c r="H19" s="71">
        <v>0</v>
      </c>
      <c r="I19" s="71">
        <v>1796</v>
      </c>
      <c r="J19" s="72">
        <v>0</v>
      </c>
      <c r="K19" s="71">
        <v>0</v>
      </c>
      <c r="L19" s="71">
        <f t="shared" si="2"/>
        <v>1796</v>
      </c>
      <c r="M19" s="71">
        <f t="shared" si="3"/>
        <v>47700</v>
      </c>
      <c r="N19" s="102">
        <f>'Detail Calculation exclude debt'!P19</f>
        <v>1170</v>
      </c>
      <c r="O19" s="71">
        <f t="shared" si="4"/>
        <v>41</v>
      </c>
    </row>
    <row r="20" spans="1:15" ht="15" customHeight="1" x14ac:dyDescent="0.2">
      <c r="A20" s="66">
        <v>14</v>
      </c>
      <c r="B20" s="67" t="s">
        <v>42</v>
      </c>
      <c r="C20" s="71">
        <v>545269</v>
      </c>
      <c r="D20" s="71">
        <v>0</v>
      </c>
      <c r="E20" s="71">
        <v>0</v>
      </c>
      <c r="F20" s="71">
        <f t="shared" si="1"/>
        <v>545269</v>
      </c>
      <c r="G20" s="71">
        <v>0</v>
      </c>
      <c r="H20" s="71">
        <v>0</v>
      </c>
      <c r="I20" s="71">
        <v>19100</v>
      </c>
      <c r="J20" s="72">
        <v>0</v>
      </c>
      <c r="K20" s="71">
        <v>0</v>
      </c>
      <c r="L20" s="71">
        <f t="shared" si="2"/>
        <v>19100</v>
      </c>
      <c r="M20" s="71">
        <f t="shared" si="3"/>
        <v>526169</v>
      </c>
      <c r="N20" s="102">
        <f>'Detail Calculation exclude debt'!P20</f>
        <v>1690</v>
      </c>
      <c r="O20" s="71">
        <f t="shared" si="4"/>
        <v>311</v>
      </c>
    </row>
    <row r="21" spans="1:15" ht="15" customHeight="1" x14ac:dyDescent="0.2">
      <c r="A21" s="74">
        <v>15</v>
      </c>
      <c r="B21" s="75" t="s">
        <v>44</v>
      </c>
      <c r="C21" s="76">
        <v>0</v>
      </c>
      <c r="D21" s="76">
        <v>0</v>
      </c>
      <c r="E21" s="76">
        <v>0</v>
      </c>
      <c r="F21" s="76">
        <f t="shared" si="1"/>
        <v>0</v>
      </c>
      <c r="G21" s="76">
        <v>0</v>
      </c>
      <c r="H21" s="76">
        <v>0</v>
      </c>
      <c r="I21" s="76">
        <v>0</v>
      </c>
      <c r="J21" s="77">
        <v>0</v>
      </c>
      <c r="K21" s="76">
        <v>0</v>
      </c>
      <c r="L21" s="76">
        <f t="shared" si="2"/>
        <v>0</v>
      </c>
      <c r="M21" s="76">
        <f t="shared" si="3"/>
        <v>0</v>
      </c>
      <c r="N21" s="103">
        <f>'Detail Calculation exclude debt'!P21</f>
        <v>3454</v>
      </c>
      <c r="O21" s="76">
        <f t="shared" si="4"/>
        <v>0</v>
      </c>
    </row>
    <row r="22" spans="1:15" ht="15" customHeight="1" x14ac:dyDescent="0.2">
      <c r="A22" s="66">
        <v>16</v>
      </c>
      <c r="B22" s="67" t="s">
        <v>46</v>
      </c>
      <c r="C22" s="68">
        <v>2190829</v>
      </c>
      <c r="D22" s="68">
        <v>5168941</v>
      </c>
      <c r="E22" s="68">
        <v>0</v>
      </c>
      <c r="F22" s="68">
        <f t="shared" si="1"/>
        <v>7359770</v>
      </c>
      <c r="G22" s="68">
        <v>0</v>
      </c>
      <c r="H22" s="68">
        <v>0</v>
      </c>
      <c r="I22" s="68">
        <v>90529</v>
      </c>
      <c r="J22" s="69">
        <v>69167</v>
      </c>
      <c r="K22" s="68">
        <v>0</v>
      </c>
      <c r="L22" s="68">
        <f t="shared" si="2"/>
        <v>159696</v>
      </c>
      <c r="M22" s="68">
        <f t="shared" si="3"/>
        <v>7200074</v>
      </c>
      <c r="N22" s="101">
        <f>'Detail Calculation exclude debt'!P22</f>
        <v>4661</v>
      </c>
      <c r="O22" s="68">
        <f t="shared" si="4"/>
        <v>1545</v>
      </c>
    </row>
    <row r="23" spans="1:15" ht="15" customHeight="1" x14ac:dyDescent="0.2">
      <c r="A23" s="66">
        <v>17</v>
      </c>
      <c r="B23" s="67" t="s">
        <v>48</v>
      </c>
      <c r="C23" s="71">
        <v>0</v>
      </c>
      <c r="D23" s="71">
        <v>41811005</v>
      </c>
      <c r="E23" s="71">
        <v>0</v>
      </c>
      <c r="F23" s="71">
        <f t="shared" si="1"/>
        <v>41811005</v>
      </c>
      <c r="G23" s="71">
        <v>0</v>
      </c>
      <c r="H23" s="71">
        <v>0</v>
      </c>
      <c r="I23" s="71">
        <v>0</v>
      </c>
      <c r="J23" s="72">
        <v>404955</v>
      </c>
      <c r="K23" s="71">
        <v>0</v>
      </c>
      <c r="L23" s="71">
        <f t="shared" si="2"/>
        <v>404955</v>
      </c>
      <c r="M23" s="71">
        <f t="shared" si="3"/>
        <v>41406050</v>
      </c>
      <c r="N23" s="102">
        <f>'Detail Calculation exclude debt'!P23</f>
        <v>45004</v>
      </c>
      <c r="O23" s="71">
        <f t="shared" si="4"/>
        <v>920</v>
      </c>
    </row>
    <row r="24" spans="1:15" ht="15" customHeight="1" x14ac:dyDescent="0.2">
      <c r="A24" s="66">
        <v>18</v>
      </c>
      <c r="B24" s="67" t="s">
        <v>50</v>
      </c>
      <c r="C24" s="71">
        <v>0</v>
      </c>
      <c r="D24" s="71">
        <v>0</v>
      </c>
      <c r="E24" s="71">
        <v>0</v>
      </c>
      <c r="F24" s="71">
        <f t="shared" si="1"/>
        <v>0</v>
      </c>
      <c r="G24" s="71">
        <v>0</v>
      </c>
      <c r="H24" s="71">
        <v>0</v>
      </c>
      <c r="I24" s="71">
        <v>0</v>
      </c>
      <c r="J24" s="72">
        <v>0</v>
      </c>
      <c r="K24" s="71">
        <v>0</v>
      </c>
      <c r="L24" s="71">
        <f t="shared" si="2"/>
        <v>0</v>
      </c>
      <c r="M24" s="71">
        <f t="shared" si="3"/>
        <v>0</v>
      </c>
      <c r="N24" s="102">
        <f>'Detail Calculation exclude debt'!P24</f>
        <v>810</v>
      </c>
      <c r="O24" s="71">
        <f t="shared" si="4"/>
        <v>0</v>
      </c>
    </row>
    <row r="25" spans="1:15" ht="15" customHeight="1" x14ac:dyDescent="0.2">
      <c r="A25" s="66">
        <v>19</v>
      </c>
      <c r="B25" s="67" t="s">
        <v>52</v>
      </c>
      <c r="C25" s="71">
        <v>0</v>
      </c>
      <c r="D25" s="71">
        <v>0</v>
      </c>
      <c r="E25" s="71">
        <v>0</v>
      </c>
      <c r="F25" s="71">
        <f t="shared" si="1"/>
        <v>0</v>
      </c>
      <c r="G25" s="71">
        <v>0</v>
      </c>
      <c r="H25" s="71">
        <v>0</v>
      </c>
      <c r="I25" s="71">
        <v>0</v>
      </c>
      <c r="J25" s="72">
        <v>0</v>
      </c>
      <c r="K25" s="71">
        <v>0</v>
      </c>
      <c r="L25" s="71">
        <f t="shared" si="2"/>
        <v>0</v>
      </c>
      <c r="M25" s="71">
        <f t="shared" si="3"/>
        <v>0</v>
      </c>
      <c r="N25" s="102">
        <f>'Detail Calculation exclude debt'!P25</f>
        <v>1691</v>
      </c>
      <c r="O25" s="71">
        <f t="shared" si="4"/>
        <v>0</v>
      </c>
    </row>
    <row r="26" spans="1:15" ht="15" customHeight="1" x14ac:dyDescent="0.2">
      <c r="A26" s="74">
        <v>20</v>
      </c>
      <c r="B26" s="75" t="s">
        <v>54</v>
      </c>
      <c r="C26" s="76">
        <v>577501</v>
      </c>
      <c r="D26" s="76">
        <v>0</v>
      </c>
      <c r="E26" s="76">
        <v>0</v>
      </c>
      <c r="F26" s="76">
        <f t="shared" si="1"/>
        <v>577501</v>
      </c>
      <c r="G26" s="76">
        <v>0</v>
      </c>
      <c r="H26" s="76">
        <v>0</v>
      </c>
      <c r="I26" s="76">
        <v>14821</v>
      </c>
      <c r="J26" s="77">
        <v>0</v>
      </c>
      <c r="K26" s="76">
        <v>0</v>
      </c>
      <c r="L26" s="76">
        <f t="shared" si="2"/>
        <v>14821</v>
      </c>
      <c r="M26" s="76">
        <f t="shared" si="3"/>
        <v>562680</v>
      </c>
      <c r="N26" s="103">
        <f>'Detail Calculation exclude debt'!P26</f>
        <v>5565</v>
      </c>
      <c r="O26" s="76">
        <f t="shared" si="4"/>
        <v>101</v>
      </c>
    </row>
    <row r="27" spans="1:15" ht="15" customHeight="1" x14ac:dyDescent="0.2">
      <c r="A27" s="66">
        <v>21</v>
      </c>
      <c r="B27" s="67" t="s">
        <v>56</v>
      </c>
      <c r="C27" s="68">
        <v>1200000</v>
      </c>
      <c r="D27" s="68">
        <v>1385943</v>
      </c>
      <c r="E27" s="68">
        <v>0</v>
      </c>
      <c r="F27" s="68">
        <f t="shared" si="1"/>
        <v>2585943</v>
      </c>
      <c r="G27" s="68">
        <v>0</v>
      </c>
      <c r="H27" s="68">
        <v>0</v>
      </c>
      <c r="I27" s="68">
        <v>0</v>
      </c>
      <c r="J27" s="69">
        <v>17077</v>
      </c>
      <c r="K27" s="68">
        <v>0</v>
      </c>
      <c r="L27" s="68">
        <f t="shared" si="2"/>
        <v>17077</v>
      </c>
      <c r="M27" s="68">
        <f t="shared" si="3"/>
        <v>2568866</v>
      </c>
      <c r="N27" s="101">
        <f>'Detail Calculation exclude debt'!P27</f>
        <v>2786</v>
      </c>
      <c r="O27" s="68">
        <f t="shared" si="4"/>
        <v>922</v>
      </c>
    </row>
    <row r="28" spans="1:15" ht="15" customHeight="1" x14ac:dyDescent="0.2">
      <c r="A28" s="66">
        <v>22</v>
      </c>
      <c r="B28" s="67" t="s">
        <v>58</v>
      </c>
      <c r="C28" s="71">
        <v>1104622</v>
      </c>
      <c r="D28" s="71">
        <v>1402330</v>
      </c>
      <c r="E28" s="71">
        <v>0</v>
      </c>
      <c r="F28" s="71">
        <f t="shared" si="1"/>
        <v>2506952</v>
      </c>
      <c r="G28" s="71">
        <v>35818</v>
      </c>
      <c r="H28" s="71">
        <v>0</v>
      </c>
      <c r="I28" s="71">
        <v>5754</v>
      </c>
      <c r="J28" s="72">
        <v>29115</v>
      </c>
      <c r="K28" s="71">
        <v>0</v>
      </c>
      <c r="L28" s="71">
        <f t="shared" si="2"/>
        <v>70687</v>
      </c>
      <c r="M28" s="71">
        <f t="shared" si="3"/>
        <v>2436265</v>
      </c>
      <c r="N28" s="102">
        <f>'Detail Calculation exclude debt'!P28</f>
        <v>2852</v>
      </c>
      <c r="O28" s="71">
        <f t="shared" si="4"/>
        <v>854</v>
      </c>
    </row>
    <row r="29" spans="1:15" ht="15" customHeight="1" x14ac:dyDescent="0.2">
      <c r="A29" s="66">
        <v>23</v>
      </c>
      <c r="B29" s="67" t="s">
        <v>60</v>
      </c>
      <c r="C29" s="71">
        <v>12943393</v>
      </c>
      <c r="D29" s="71">
        <v>0</v>
      </c>
      <c r="E29" s="71">
        <v>0</v>
      </c>
      <c r="F29" s="71">
        <f t="shared" si="1"/>
        <v>12943393</v>
      </c>
      <c r="G29" s="71">
        <v>0</v>
      </c>
      <c r="H29" s="71">
        <v>0</v>
      </c>
      <c r="I29" s="71">
        <v>456004</v>
      </c>
      <c r="J29" s="72">
        <v>0</v>
      </c>
      <c r="K29" s="71">
        <v>0</v>
      </c>
      <c r="L29" s="71">
        <f t="shared" si="2"/>
        <v>456004</v>
      </c>
      <c r="M29" s="71">
        <f t="shared" si="3"/>
        <v>12487389</v>
      </c>
      <c r="N29" s="102">
        <f>'Detail Calculation exclude debt'!P29</f>
        <v>11754</v>
      </c>
      <c r="O29" s="71">
        <f t="shared" si="4"/>
        <v>1062</v>
      </c>
    </row>
    <row r="30" spans="1:15" ht="15" customHeight="1" x14ac:dyDescent="0.2">
      <c r="A30" s="66">
        <v>24</v>
      </c>
      <c r="B30" s="67" t="s">
        <v>62</v>
      </c>
      <c r="C30" s="71">
        <v>3165000</v>
      </c>
      <c r="D30" s="71">
        <v>0</v>
      </c>
      <c r="E30" s="71">
        <v>0</v>
      </c>
      <c r="F30" s="71">
        <f t="shared" si="1"/>
        <v>3165000</v>
      </c>
      <c r="G30" s="71">
        <v>0</v>
      </c>
      <c r="H30" s="71">
        <v>0</v>
      </c>
      <c r="I30" s="71">
        <v>148142</v>
      </c>
      <c r="J30" s="72">
        <v>0</v>
      </c>
      <c r="K30" s="71">
        <v>0</v>
      </c>
      <c r="L30" s="71">
        <f t="shared" si="2"/>
        <v>148142</v>
      </c>
      <c r="M30" s="71">
        <f t="shared" si="3"/>
        <v>3016858</v>
      </c>
      <c r="N30" s="102">
        <f>'Detail Calculation exclude debt'!P30</f>
        <v>4250</v>
      </c>
      <c r="O30" s="71">
        <f t="shared" si="4"/>
        <v>710</v>
      </c>
    </row>
    <row r="31" spans="1:15" ht="15" customHeight="1" x14ac:dyDescent="0.2">
      <c r="A31" s="74">
        <v>25</v>
      </c>
      <c r="B31" s="75" t="s">
        <v>64</v>
      </c>
      <c r="C31" s="76">
        <v>0</v>
      </c>
      <c r="D31" s="76">
        <v>0</v>
      </c>
      <c r="E31" s="76">
        <v>0</v>
      </c>
      <c r="F31" s="76">
        <f t="shared" si="1"/>
        <v>0</v>
      </c>
      <c r="G31" s="76">
        <v>0</v>
      </c>
      <c r="H31" s="76">
        <v>0</v>
      </c>
      <c r="I31" s="76">
        <v>0</v>
      </c>
      <c r="J31" s="77">
        <v>0</v>
      </c>
      <c r="K31" s="76">
        <v>0</v>
      </c>
      <c r="L31" s="76">
        <f t="shared" si="2"/>
        <v>0</v>
      </c>
      <c r="M31" s="76">
        <f t="shared" si="3"/>
        <v>0</v>
      </c>
      <c r="N31" s="103">
        <f>'Detail Calculation exclude debt'!P31</f>
        <v>2123</v>
      </c>
      <c r="O31" s="76">
        <f t="shared" si="4"/>
        <v>0</v>
      </c>
    </row>
    <row r="32" spans="1:15" ht="15" customHeight="1" x14ac:dyDescent="0.2">
      <c r="A32" s="66">
        <v>26</v>
      </c>
      <c r="B32" s="67" t="s">
        <v>66</v>
      </c>
      <c r="C32" s="68">
        <v>9179150</v>
      </c>
      <c r="D32" s="68">
        <v>22000000</v>
      </c>
      <c r="E32" s="68">
        <v>0</v>
      </c>
      <c r="F32" s="68">
        <f t="shared" si="1"/>
        <v>31179150</v>
      </c>
      <c r="G32" s="68">
        <v>38180</v>
      </c>
      <c r="H32" s="68">
        <v>0</v>
      </c>
      <c r="I32" s="68">
        <v>107578</v>
      </c>
      <c r="J32" s="69">
        <v>0</v>
      </c>
      <c r="K32" s="68">
        <v>0</v>
      </c>
      <c r="L32" s="68">
        <f t="shared" si="2"/>
        <v>145758</v>
      </c>
      <c r="M32" s="68">
        <f t="shared" si="3"/>
        <v>31033392</v>
      </c>
      <c r="N32" s="101">
        <f>'Detail Calculation exclude debt'!P32</f>
        <v>50069</v>
      </c>
      <c r="O32" s="68">
        <f t="shared" si="4"/>
        <v>620</v>
      </c>
    </row>
    <row r="33" spans="1:15" ht="15" customHeight="1" x14ac:dyDescent="0.2">
      <c r="A33" s="66">
        <v>27</v>
      </c>
      <c r="B33" s="67" t="s">
        <v>68</v>
      </c>
      <c r="C33" s="71">
        <v>1877494</v>
      </c>
      <c r="D33" s="71">
        <v>1431416</v>
      </c>
      <c r="E33" s="71">
        <v>0</v>
      </c>
      <c r="F33" s="71">
        <f t="shared" si="1"/>
        <v>3308910</v>
      </c>
      <c r="G33" s="71">
        <v>0</v>
      </c>
      <c r="H33" s="71">
        <v>0</v>
      </c>
      <c r="I33" s="71">
        <v>59253</v>
      </c>
      <c r="J33" s="72">
        <v>0</v>
      </c>
      <c r="K33" s="71">
        <v>0</v>
      </c>
      <c r="L33" s="71">
        <f t="shared" si="2"/>
        <v>59253</v>
      </c>
      <c r="M33" s="71">
        <f t="shared" si="3"/>
        <v>3249657</v>
      </c>
      <c r="N33" s="102">
        <f>'Detail Calculation exclude debt'!P33</f>
        <v>5454</v>
      </c>
      <c r="O33" s="71">
        <f t="shared" si="4"/>
        <v>596</v>
      </c>
    </row>
    <row r="34" spans="1:15" ht="15" customHeight="1" x14ac:dyDescent="0.2">
      <c r="A34" s="66">
        <v>28</v>
      </c>
      <c r="B34" s="67" t="s">
        <v>70</v>
      </c>
      <c r="C34" s="71">
        <v>0</v>
      </c>
      <c r="D34" s="71">
        <v>13013468</v>
      </c>
      <c r="E34" s="71">
        <v>0</v>
      </c>
      <c r="F34" s="71">
        <f t="shared" si="1"/>
        <v>13013468</v>
      </c>
      <c r="G34" s="71">
        <v>0</v>
      </c>
      <c r="H34" s="71">
        <v>0</v>
      </c>
      <c r="I34" s="71">
        <v>0</v>
      </c>
      <c r="J34" s="72">
        <v>0</v>
      </c>
      <c r="K34" s="71">
        <v>0</v>
      </c>
      <c r="L34" s="71">
        <f t="shared" si="2"/>
        <v>0</v>
      </c>
      <c r="M34" s="71">
        <f t="shared" si="3"/>
        <v>13013468</v>
      </c>
      <c r="N34" s="102">
        <f>'Detail Calculation exclude debt'!P34</f>
        <v>33520</v>
      </c>
      <c r="O34" s="71">
        <f t="shared" si="4"/>
        <v>388</v>
      </c>
    </row>
    <row r="35" spans="1:15" ht="15" customHeight="1" x14ac:dyDescent="0.2">
      <c r="A35" s="66">
        <v>29</v>
      </c>
      <c r="B35" s="67" t="s">
        <v>72</v>
      </c>
      <c r="C35" s="71">
        <v>10536740</v>
      </c>
      <c r="D35" s="71">
        <v>0</v>
      </c>
      <c r="E35" s="71">
        <v>0</v>
      </c>
      <c r="F35" s="71">
        <f t="shared" si="1"/>
        <v>10536740</v>
      </c>
      <c r="G35" s="71">
        <v>0</v>
      </c>
      <c r="H35" s="71">
        <v>0</v>
      </c>
      <c r="I35" s="71">
        <v>339588</v>
      </c>
      <c r="J35" s="72">
        <v>0</v>
      </c>
      <c r="K35" s="71">
        <v>0</v>
      </c>
      <c r="L35" s="71">
        <f t="shared" si="2"/>
        <v>339588</v>
      </c>
      <c r="M35" s="71">
        <f t="shared" si="3"/>
        <v>10197152</v>
      </c>
      <c r="N35" s="102">
        <f>'Detail Calculation exclude debt'!P35</f>
        <v>14068</v>
      </c>
      <c r="O35" s="71">
        <f t="shared" si="4"/>
        <v>725</v>
      </c>
    </row>
    <row r="36" spans="1:15" ht="15" customHeight="1" x14ac:dyDescent="0.2">
      <c r="A36" s="74">
        <v>30</v>
      </c>
      <c r="B36" s="75" t="s">
        <v>74</v>
      </c>
      <c r="C36" s="76">
        <v>414476</v>
      </c>
      <c r="D36" s="76">
        <v>2609968</v>
      </c>
      <c r="E36" s="76">
        <v>0</v>
      </c>
      <c r="F36" s="76">
        <f t="shared" si="1"/>
        <v>3024444</v>
      </c>
      <c r="G36" s="76">
        <v>0</v>
      </c>
      <c r="H36" s="76">
        <v>0</v>
      </c>
      <c r="I36" s="76">
        <v>13783</v>
      </c>
      <c r="J36" s="77">
        <v>29559</v>
      </c>
      <c r="K36" s="76">
        <v>0</v>
      </c>
      <c r="L36" s="76">
        <f t="shared" si="2"/>
        <v>43342</v>
      </c>
      <c r="M36" s="76">
        <f t="shared" si="3"/>
        <v>2981102</v>
      </c>
      <c r="N36" s="103">
        <f>'Detail Calculation exclude debt'!P36</f>
        <v>2485</v>
      </c>
      <c r="O36" s="76">
        <f t="shared" si="4"/>
        <v>1200</v>
      </c>
    </row>
    <row r="37" spans="1:15" ht="15" customHeight="1" x14ac:dyDescent="0.2">
      <c r="A37" s="66">
        <v>31</v>
      </c>
      <c r="B37" s="67" t="s">
        <v>76</v>
      </c>
      <c r="C37" s="68">
        <v>4719609</v>
      </c>
      <c r="D37" s="68">
        <v>0</v>
      </c>
      <c r="E37" s="68">
        <v>0</v>
      </c>
      <c r="F37" s="68">
        <f t="shared" si="1"/>
        <v>4719609</v>
      </c>
      <c r="G37" s="68">
        <v>0</v>
      </c>
      <c r="H37" s="68">
        <v>0</v>
      </c>
      <c r="I37" s="68">
        <v>146029</v>
      </c>
      <c r="J37" s="69">
        <v>0</v>
      </c>
      <c r="K37" s="68">
        <v>0</v>
      </c>
      <c r="L37" s="68">
        <f t="shared" si="2"/>
        <v>146029</v>
      </c>
      <c r="M37" s="68">
        <f t="shared" si="3"/>
        <v>4573580</v>
      </c>
      <c r="N37" s="101">
        <f>'Detail Calculation exclude debt'!P37</f>
        <v>6135</v>
      </c>
      <c r="O37" s="68">
        <f t="shared" si="4"/>
        <v>745</v>
      </c>
    </row>
    <row r="38" spans="1:15" ht="15" customHeight="1" x14ac:dyDescent="0.2">
      <c r="A38" s="66">
        <v>32</v>
      </c>
      <c r="B38" s="67" t="s">
        <v>78</v>
      </c>
      <c r="C38" s="71">
        <v>8812913</v>
      </c>
      <c r="D38" s="71">
        <v>2410433</v>
      </c>
      <c r="E38" s="71">
        <v>0</v>
      </c>
      <c r="F38" s="71">
        <f t="shared" si="1"/>
        <v>11223346</v>
      </c>
      <c r="G38" s="71">
        <v>13782</v>
      </c>
      <c r="H38" s="71">
        <v>0</v>
      </c>
      <c r="I38" s="71">
        <v>350573</v>
      </c>
      <c r="J38" s="72">
        <v>0</v>
      </c>
      <c r="K38" s="71">
        <v>0</v>
      </c>
      <c r="L38" s="71">
        <f t="shared" si="2"/>
        <v>364355</v>
      </c>
      <c r="M38" s="71">
        <f t="shared" si="3"/>
        <v>10858991</v>
      </c>
      <c r="N38" s="102">
        <f>'Detail Calculation exclude debt'!P38</f>
        <v>25903</v>
      </c>
      <c r="O38" s="71">
        <f t="shared" si="4"/>
        <v>419</v>
      </c>
    </row>
    <row r="39" spans="1:15" ht="15" customHeight="1" x14ac:dyDescent="0.2">
      <c r="A39" s="66">
        <v>33</v>
      </c>
      <c r="B39" s="67" t="s">
        <v>80</v>
      </c>
      <c r="C39" s="71">
        <v>1320133</v>
      </c>
      <c r="D39" s="71">
        <v>1491001</v>
      </c>
      <c r="E39" s="71">
        <v>0</v>
      </c>
      <c r="F39" s="71">
        <f t="shared" si="1"/>
        <v>2811134</v>
      </c>
      <c r="G39" s="71">
        <v>0</v>
      </c>
      <c r="H39" s="71">
        <v>0</v>
      </c>
      <c r="I39" s="71">
        <v>40696</v>
      </c>
      <c r="J39" s="72">
        <v>0</v>
      </c>
      <c r="K39" s="71">
        <v>0</v>
      </c>
      <c r="L39" s="71">
        <f t="shared" si="2"/>
        <v>40696</v>
      </c>
      <c r="M39" s="71">
        <f t="shared" si="3"/>
        <v>2770438</v>
      </c>
      <c r="N39" s="102">
        <f>'Detail Calculation exclude debt'!P39</f>
        <v>1356</v>
      </c>
      <c r="O39" s="71">
        <f t="shared" si="4"/>
        <v>2043</v>
      </c>
    </row>
    <row r="40" spans="1:15" ht="15" customHeight="1" x14ac:dyDescent="0.2">
      <c r="A40" s="66">
        <v>34</v>
      </c>
      <c r="B40" s="67" t="s">
        <v>82</v>
      </c>
      <c r="C40" s="71">
        <v>1498523</v>
      </c>
      <c r="D40" s="71">
        <v>0</v>
      </c>
      <c r="E40" s="71">
        <v>0</v>
      </c>
      <c r="F40" s="71">
        <f t="shared" si="1"/>
        <v>1498523</v>
      </c>
      <c r="G40" s="71">
        <v>5040</v>
      </c>
      <c r="H40" s="71">
        <v>0</v>
      </c>
      <c r="I40" s="71">
        <v>42724</v>
      </c>
      <c r="J40" s="72">
        <v>0</v>
      </c>
      <c r="K40" s="71">
        <v>0</v>
      </c>
      <c r="L40" s="71">
        <f t="shared" si="2"/>
        <v>47764</v>
      </c>
      <c r="M40" s="71">
        <f t="shared" si="3"/>
        <v>1450759</v>
      </c>
      <c r="N40" s="102">
        <f>'Detail Calculation exclude debt'!P40</f>
        <v>3375</v>
      </c>
      <c r="O40" s="71">
        <f t="shared" si="4"/>
        <v>430</v>
      </c>
    </row>
    <row r="41" spans="1:15" ht="15" customHeight="1" x14ac:dyDescent="0.2">
      <c r="A41" s="74">
        <v>35</v>
      </c>
      <c r="B41" s="75" t="s">
        <v>84</v>
      </c>
      <c r="C41" s="76">
        <v>3082509</v>
      </c>
      <c r="D41" s="76">
        <v>0</v>
      </c>
      <c r="E41" s="76">
        <v>0</v>
      </c>
      <c r="F41" s="76">
        <f t="shared" si="1"/>
        <v>3082509</v>
      </c>
      <c r="G41" s="76">
        <v>0</v>
      </c>
      <c r="H41" s="76">
        <v>0</v>
      </c>
      <c r="I41" s="76">
        <v>0</v>
      </c>
      <c r="J41" s="77">
        <v>0</v>
      </c>
      <c r="K41" s="76">
        <v>0</v>
      </c>
      <c r="L41" s="76">
        <f t="shared" si="2"/>
        <v>0</v>
      </c>
      <c r="M41" s="76">
        <f t="shared" si="3"/>
        <v>3082509</v>
      </c>
      <c r="N41" s="103">
        <f>'Detail Calculation exclude debt'!P41</f>
        <v>5410</v>
      </c>
      <c r="O41" s="76">
        <f t="shared" si="4"/>
        <v>570</v>
      </c>
    </row>
    <row r="42" spans="1:15" ht="15" customHeight="1" x14ac:dyDescent="0.2">
      <c r="A42" s="66">
        <v>36</v>
      </c>
      <c r="B42" s="67" t="s">
        <v>187</v>
      </c>
      <c r="C42" s="68">
        <v>20753166</v>
      </c>
      <c r="D42" s="68">
        <v>11189634</v>
      </c>
      <c r="E42" s="68">
        <v>0</v>
      </c>
      <c r="F42" s="68">
        <f t="shared" si="1"/>
        <v>31942800</v>
      </c>
      <c r="G42" s="68">
        <v>300673</v>
      </c>
      <c r="H42" s="68">
        <v>415063</v>
      </c>
      <c r="I42" s="68">
        <v>192787</v>
      </c>
      <c r="J42" s="69">
        <v>179035</v>
      </c>
      <c r="K42" s="68">
        <v>0</v>
      </c>
      <c r="L42" s="68">
        <f t="shared" si="2"/>
        <v>1087558</v>
      </c>
      <c r="M42" s="68">
        <f t="shared" si="3"/>
        <v>30855242</v>
      </c>
      <c r="N42" s="101">
        <f>'Detail Calculation exclude debt'!P42</f>
        <v>45759</v>
      </c>
      <c r="O42" s="68">
        <f t="shared" si="4"/>
        <v>674</v>
      </c>
    </row>
    <row r="43" spans="1:15" ht="15" customHeight="1" x14ac:dyDescent="0.2">
      <c r="A43" s="66">
        <v>37</v>
      </c>
      <c r="B43" s="67" t="s">
        <v>88</v>
      </c>
      <c r="C43" s="71">
        <v>9926935</v>
      </c>
      <c r="D43" s="71">
        <v>9247449</v>
      </c>
      <c r="E43" s="71">
        <v>0</v>
      </c>
      <c r="F43" s="71">
        <f t="shared" si="1"/>
        <v>19174384</v>
      </c>
      <c r="G43" s="71">
        <v>6385</v>
      </c>
      <c r="H43" s="71">
        <v>0</v>
      </c>
      <c r="I43" s="71">
        <v>299657</v>
      </c>
      <c r="J43" s="72">
        <v>0</v>
      </c>
      <c r="K43" s="71">
        <v>0</v>
      </c>
      <c r="L43" s="71">
        <f t="shared" si="2"/>
        <v>306042</v>
      </c>
      <c r="M43" s="71">
        <f t="shared" si="3"/>
        <v>18868342</v>
      </c>
      <c r="N43" s="102">
        <f>'Detail Calculation exclude debt'!P43</f>
        <v>18154</v>
      </c>
      <c r="O43" s="71">
        <f t="shared" si="4"/>
        <v>1039</v>
      </c>
    </row>
    <row r="44" spans="1:15" ht="15" customHeight="1" x14ac:dyDescent="0.2">
      <c r="A44" s="66">
        <v>38</v>
      </c>
      <c r="B44" s="67" t="s">
        <v>90</v>
      </c>
      <c r="C44" s="71">
        <v>0</v>
      </c>
      <c r="D44" s="71">
        <v>0</v>
      </c>
      <c r="E44" s="71">
        <v>0</v>
      </c>
      <c r="F44" s="71">
        <f t="shared" si="1"/>
        <v>0</v>
      </c>
      <c r="G44" s="71">
        <v>0</v>
      </c>
      <c r="H44" s="71">
        <v>0</v>
      </c>
      <c r="I44" s="71">
        <v>0</v>
      </c>
      <c r="J44" s="72">
        <v>0</v>
      </c>
      <c r="K44" s="71">
        <v>0</v>
      </c>
      <c r="L44" s="71">
        <f t="shared" si="2"/>
        <v>0</v>
      </c>
      <c r="M44" s="71">
        <f t="shared" si="3"/>
        <v>0</v>
      </c>
      <c r="N44" s="102">
        <f>'Detail Calculation exclude debt'!P44</f>
        <v>3875</v>
      </c>
      <c r="O44" s="71">
        <f t="shared" si="4"/>
        <v>0</v>
      </c>
    </row>
    <row r="45" spans="1:15" ht="15" customHeight="1" x14ac:dyDescent="0.2">
      <c r="A45" s="66">
        <v>39</v>
      </c>
      <c r="B45" s="67" t="s">
        <v>92</v>
      </c>
      <c r="C45" s="71">
        <v>0</v>
      </c>
      <c r="D45" s="71">
        <v>0</v>
      </c>
      <c r="E45" s="71">
        <v>0</v>
      </c>
      <c r="F45" s="71">
        <f t="shared" si="1"/>
        <v>0</v>
      </c>
      <c r="G45" s="71">
        <v>0</v>
      </c>
      <c r="H45" s="71">
        <v>0</v>
      </c>
      <c r="I45" s="71">
        <v>0</v>
      </c>
      <c r="J45" s="72">
        <v>0</v>
      </c>
      <c r="K45" s="71">
        <v>0</v>
      </c>
      <c r="L45" s="71">
        <f t="shared" si="2"/>
        <v>0</v>
      </c>
      <c r="M45" s="71">
        <f t="shared" si="3"/>
        <v>0</v>
      </c>
      <c r="N45" s="102">
        <f>'Detail Calculation exclude debt'!P45</f>
        <v>2598</v>
      </c>
      <c r="O45" s="71">
        <f t="shared" si="4"/>
        <v>0</v>
      </c>
    </row>
    <row r="46" spans="1:15" ht="15" customHeight="1" x14ac:dyDescent="0.2">
      <c r="A46" s="74">
        <v>40</v>
      </c>
      <c r="B46" s="75" t="s">
        <v>94</v>
      </c>
      <c r="C46" s="76">
        <v>5868308</v>
      </c>
      <c r="D46" s="76">
        <v>0</v>
      </c>
      <c r="E46" s="76">
        <v>0</v>
      </c>
      <c r="F46" s="76">
        <f t="shared" si="1"/>
        <v>5868308</v>
      </c>
      <c r="G46" s="76">
        <v>0</v>
      </c>
      <c r="H46" s="76">
        <v>0</v>
      </c>
      <c r="I46" s="76">
        <v>187676</v>
      </c>
      <c r="J46" s="77">
        <v>0</v>
      </c>
      <c r="K46" s="76">
        <v>0</v>
      </c>
      <c r="L46" s="76">
        <f t="shared" si="2"/>
        <v>187676</v>
      </c>
      <c r="M46" s="76">
        <f t="shared" si="3"/>
        <v>5680632</v>
      </c>
      <c r="N46" s="103">
        <f>'Detail Calculation exclude debt'!P46</f>
        <v>21487</v>
      </c>
      <c r="O46" s="76">
        <f t="shared" si="4"/>
        <v>264</v>
      </c>
    </row>
    <row r="47" spans="1:15" ht="15" customHeight="1" x14ac:dyDescent="0.2">
      <c r="A47" s="66">
        <v>41</v>
      </c>
      <c r="B47" s="67" t="s">
        <v>96</v>
      </c>
      <c r="C47" s="68">
        <v>2196212</v>
      </c>
      <c r="D47" s="68">
        <v>0</v>
      </c>
      <c r="E47" s="68">
        <v>0</v>
      </c>
      <c r="F47" s="68">
        <f t="shared" si="1"/>
        <v>2196212</v>
      </c>
      <c r="G47" s="68">
        <v>0</v>
      </c>
      <c r="H47" s="68">
        <v>0</v>
      </c>
      <c r="I47" s="68">
        <v>77571</v>
      </c>
      <c r="J47" s="69">
        <v>0</v>
      </c>
      <c r="K47" s="68">
        <v>0</v>
      </c>
      <c r="L47" s="68">
        <f t="shared" si="2"/>
        <v>77571</v>
      </c>
      <c r="M47" s="68">
        <f t="shared" si="3"/>
        <v>2118641</v>
      </c>
      <c r="N47" s="101">
        <f>'Detail Calculation exclude debt'!P47</f>
        <v>1260</v>
      </c>
      <c r="O47" s="68">
        <f t="shared" si="4"/>
        <v>1681</v>
      </c>
    </row>
    <row r="48" spans="1:15" ht="15" customHeight="1" x14ac:dyDescent="0.2">
      <c r="A48" s="66">
        <v>42</v>
      </c>
      <c r="B48" s="67" t="s">
        <v>98</v>
      </c>
      <c r="C48" s="71">
        <v>2866758</v>
      </c>
      <c r="D48" s="71">
        <v>0</v>
      </c>
      <c r="E48" s="71">
        <v>0</v>
      </c>
      <c r="F48" s="71">
        <f t="shared" si="1"/>
        <v>2866758</v>
      </c>
      <c r="G48" s="71">
        <v>0</v>
      </c>
      <c r="H48" s="71">
        <v>0</v>
      </c>
      <c r="I48" s="71">
        <v>108353</v>
      </c>
      <c r="J48" s="72">
        <v>0</v>
      </c>
      <c r="K48" s="71">
        <v>0</v>
      </c>
      <c r="L48" s="71">
        <f t="shared" si="2"/>
        <v>108353</v>
      </c>
      <c r="M48" s="71">
        <f t="shared" si="3"/>
        <v>2758405</v>
      </c>
      <c r="N48" s="102">
        <f>'Detail Calculation exclude debt'!P48</f>
        <v>2676</v>
      </c>
      <c r="O48" s="71">
        <f t="shared" si="4"/>
        <v>1031</v>
      </c>
    </row>
    <row r="49" spans="1:15" ht="15" customHeight="1" x14ac:dyDescent="0.2">
      <c r="A49" s="66">
        <v>43</v>
      </c>
      <c r="B49" s="67" t="s">
        <v>100</v>
      </c>
      <c r="C49" s="71">
        <v>2131067</v>
      </c>
      <c r="D49" s="71">
        <v>1375639</v>
      </c>
      <c r="E49" s="71">
        <v>0</v>
      </c>
      <c r="F49" s="71">
        <f t="shared" si="1"/>
        <v>3506706</v>
      </c>
      <c r="G49" s="71">
        <v>0</v>
      </c>
      <c r="H49" s="71">
        <v>0</v>
      </c>
      <c r="I49" s="71">
        <v>63065</v>
      </c>
      <c r="J49" s="72">
        <v>0</v>
      </c>
      <c r="K49" s="71">
        <v>0</v>
      </c>
      <c r="L49" s="71">
        <f t="shared" si="2"/>
        <v>63065</v>
      </c>
      <c r="M49" s="71">
        <f t="shared" si="3"/>
        <v>3443641</v>
      </c>
      <c r="N49" s="102">
        <f>'Detail Calculation exclude debt'!P49</f>
        <v>3980</v>
      </c>
      <c r="O49" s="71">
        <f t="shared" si="4"/>
        <v>865</v>
      </c>
    </row>
    <row r="50" spans="1:15" ht="15" customHeight="1" x14ac:dyDescent="0.2">
      <c r="A50" s="66">
        <v>44</v>
      </c>
      <c r="B50" s="67" t="s">
        <v>102</v>
      </c>
      <c r="C50" s="71">
        <v>0</v>
      </c>
      <c r="D50" s="71">
        <v>0</v>
      </c>
      <c r="E50" s="71">
        <v>0</v>
      </c>
      <c r="F50" s="71">
        <f t="shared" si="1"/>
        <v>0</v>
      </c>
      <c r="G50" s="71">
        <v>0</v>
      </c>
      <c r="H50" s="71">
        <v>0</v>
      </c>
      <c r="I50" s="71">
        <v>0</v>
      </c>
      <c r="J50" s="72">
        <v>0</v>
      </c>
      <c r="K50" s="71">
        <v>0</v>
      </c>
      <c r="L50" s="71">
        <f t="shared" si="2"/>
        <v>0</v>
      </c>
      <c r="M50" s="71">
        <f t="shared" si="3"/>
        <v>0</v>
      </c>
      <c r="N50" s="102">
        <f>'Detail Calculation exclude debt'!P50</f>
        <v>7512</v>
      </c>
      <c r="O50" s="71">
        <f t="shared" si="4"/>
        <v>0</v>
      </c>
    </row>
    <row r="51" spans="1:15" ht="15" customHeight="1" x14ac:dyDescent="0.2">
      <c r="A51" s="74">
        <v>45</v>
      </c>
      <c r="B51" s="75" t="s">
        <v>104</v>
      </c>
      <c r="C51" s="76">
        <v>13253284</v>
      </c>
      <c r="D51" s="76">
        <v>324850</v>
      </c>
      <c r="E51" s="76">
        <v>0</v>
      </c>
      <c r="F51" s="76">
        <f t="shared" si="1"/>
        <v>13578134</v>
      </c>
      <c r="G51" s="76">
        <v>0</v>
      </c>
      <c r="H51" s="76">
        <v>0</v>
      </c>
      <c r="I51" s="76">
        <v>439812</v>
      </c>
      <c r="J51" s="77">
        <v>0</v>
      </c>
      <c r="K51" s="76">
        <v>0</v>
      </c>
      <c r="L51" s="76">
        <f t="shared" si="2"/>
        <v>439812</v>
      </c>
      <c r="M51" s="76">
        <f t="shared" si="3"/>
        <v>13138322</v>
      </c>
      <c r="N51" s="103">
        <f>'Detail Calculation exclude debt'!P51</f>
        <v>9414</v>
      </c>
      <c r="O51" s="76">
        <f t="shared" si="4"/>
        <v>1396</v>
      </c>
    </row>
    <row r="52" spans="1:15" ht="15" customHeight="1" x14ac:dyDescent="0.2">
      <c r="A52" s="66">
        <v>46</v>
      </c>
      <c r="B52" s="67" t="s">
        <v>106</v>
      </c>
      <c r="C52" s="68">
        <v>1141377</v>
      </c>
      <c r="D52" s="68">
        <v>404601</v>
      </c>
      <c r="E52" s="68">
        <v>0</v>
      </c>
      <c r="F52" s="68">
        <f t="shared" si="1"/>
        <v>1545978</v>
      </c>
      <c r="G52" s="68">
        <v>0</v>
      </c>
      <c r="H52" s="68">
        <v>12138</v>
      </c>
      <c r="I52" s="68">
        <v>38036</v>
      </c>
      <c r="J52" s="69">
        <v>0</v>
      </c>
      <c r="K52" s="68">
        <v>0</v>
      </c>
      <c r="L52" s="68">
        <f t="shared" si="2"/>
        <v>50174</v>
      </c>
      <c r="M52" s="68">
        <f t="shared" si="3"/>
        <v>1495804</v>
      </c>
      <c r="N52" s="101">
        <f>'Detail Calculation exclude debt'!P52</f>
        <v>1169</v>
      </c>
      <c r="O52" s="68">
        <f t="shared" si="4"/>
        <v>1280</v>
      </c>
    </row>
    <row r="53" spans="1:15" ht="15" customHeight="1" x14ac:dyDescent="0.2">
      <c r="A53" s="66">
        <v>47</v>
      </c>
      <c r="B53" s="67" t="s">
        <v>108</v>
      </c>
      <c r="C53" s="71">
        <v>6577388</v>
      </c>
      <c r="D53" s="71">
        <v>0</v>
      </c>
      <c r="E53" s="71">
        <v>0</v>
      </c>
      <c r="F53" s="71">
        <f t="shared" si="1"/>
        <v>6577388</v>
      </c>
      <c r="G53" s="71">
        <v>0</v>
      </c>
      <c r="H53" s="71">
        <v>0</v>
      </c>
      <c r="I53" s="71">
        <v>209396</v>
      </c>
      <c r="J53" s="72">
        <v>0</v>
      </c>
      <c r="K53" s="71">
        <v>0</v>
      </c>
      <c r="L53" s="71">
        <f t="shared" si="2"/>
        <v>209396</v>
      </c>
      <c r="M53" s="71">
        <f t="shared" si="3"/>
        <v>6367992</v>
      </c>
      <c r="N53" s="102">
        <f>'Detail Calculation exclude debt'!P53</f>
        <v>3371</v>
      </c>
      <c r="O53" s="71">
        <f t="shared" si="4"/>
        <v>1889</v>
      </c>
    </row>
    <row r="54" spans="1:15" ht="15" customHeight="1" x14ac:dyDescent="0.2">
      <c r="A54" s="66">
        <v>48</v>
      </c>
      <c r="B54" s="67" t="s">
        <v>110</v>
      </c>
      <c r="C54" s="71">
        <v>5076904</v>
      </c>
      <c r="D54" s="71">
        <v>4033386</v>
      </c>
      <c r="E54" s="71">
        <v>0</v>
      </c>
      <c r="F54" s="71">
        <f t="shared" si="1"/>
        <v>9110290</v>
      </c>
      <c r="G54" s="71">
        <v>0</v>
      </c>
      <c r="H54" s="71">
        <v>0</v>
      </c>
      <c r="I54" s="71">
        <v>0</v>
      </c>
      <c r="J54" s="72">
        <v>0</v>
      </c>
      <c r="K54" s="71">
        <v>0</v>
      </c>
      <c r="L54" s="71">
        <f t="shared" si="2"/>
        <v>0</v>
      </c>
      <c r="M54" s="71">
        <f t="shared" si="3"/>
        <v>9110290</v>
      </c>
      <c r="N54" s="102">
        <f>'Detail Calculation exclude debt'!P54</f>
        <v>5573</v>
      </c>
      <c r="O54" s="71">
        <f t="shared" si="4"/>
        <v>1635</v>
      </c>
    </row>
    <row r="55" spans="1:15" ht="15" customHeight="1" x14ac:dyDescent="0.2">
      <c r="A55" s="66">
        <v>49</v>
      </c>
      <c r="B55" s="67" t="s">
        <v>112</v>
      </c>
      <c r="C55" s="71">
        <v>0</v>
      </c>
      <c r="D55" s="71">
        <v>0</v>
      </c>
      <c r="E55" s="71">
        <v>0</v>
      </c>
      <c r="F55" s="71">
        <f t="shared" si="1"/>
        <v>0</v>
      </c>
      <c r="G55" s="71">
        <v>0</v>
      </c>
      <c r="H55" s="71">
        <v>0</v>
      </c>
      <c r="I55" s="71">
        <v>0</v>
      </c>
      <c r="J55" s="72">
        <v>0</v>
      </c>
      <c r="K55" s="71">
        <v>0</v>
      </c>
      <c r="L55" s="71">
        <f t="shared" si="2"/>
        <v>0</v>
      </c>
      <c r="M55" s="71">
        <f t="shared" si="3"/>
        <v>0</v>
      </c>
      <c r="N55" s="102">
        <f>'Detail Calculation exclude debt'!P55</f>
        <v>12737</v>
      </c>
      <c r="O55" s="71">
        <f t="shared" si="4"/>
        <v>0</v>
      </c>
    </row>
    <row r="56" spans="1:15" ht="15" customHeight="1" x14ac:dyDescent="0.2">
      <c r="A56" s="74">
        <v>50</v>
      </c>
      <c r="B56" s="75" t="s">
        <v>114</v>
      </c>
      <c r="C56" s="76">
        <v>8412534</v>
      </c>
      <c r="D56" s="76">
        <v>0</v>
      </c>
      <c r="E56" s="76">
        <v>0</v>
      </c>
      <c r="F56" s="76">
        <f t="shared" si="1"/>
        <v>8412534</v>
      </c>
      <c r="G56" s="76">
        <v>33112</v>
      </c>
      <c r="H56" s="76">
        <v>0</v>
      </c>
      <c r="I56" s="76">
        <v>270428</v>
      </c>
      <c r="J56" s="77">
        <v>0</v>
      </c>
      <c r="K56" s="76">
        <v>0</v>
      </c>
      <c r="L56" s="76">
        <f t="shared" si="2"/>
        <v>303540</v>
      </c>
      <c r="M56" s="76">
        <f t="shared" si="3"/>
        <v>8108994</v>
      </c>
      <c r="N56" s="103">
        <f>'Detail Calculation exclude debt'!P56</f>
        <v>7292</v>
      </c>
      <c r="O56" s="76">
        <f t="shared" si="4"/>
        <v>1112</v>
      </c>
    </row>
    <row r="57" spans="1:15" ht="15" customHeight="1" x14ac:dyDescent="0.2">
      <c r="A57" s="66">
        <v>51</v>
      </c>
      <c r="B57" s="67" t="s">
        <v>116</v>
      </c>
      <c r="C57" s="68">
        <v>3973455</v>
      </c>
      <c r="D57" s="68">
        <v>0</v>
      </c>
      <c r="E57" s="68">
        <v>0</v>
      </c>
      <c r="F57" s="68">
        <f t="shared" si="1"/>
        <v>3973455</v>
      </c>
      <c r="G57" s="68">
        <v>0</v>
      </c>
      <c r="H57" s="68">
        <v>0</v>
      </c>
      <c r="I57" s="68">
        <v>137910</v>
      </c>
      <c r="J57" s="69">
        <v>0</v>
      </c>
      <c r="K57" s="68">
        <v>0</v>
      </c>
      <c r="L57" s="68">
        <f t="shared" si="2"/>
        <v>137910</v>
      </c>
      <c r="M57" s="68">
        <f t="shared" si="3"/>
        <v>3835545</v>
      </c>
      <c r="N57" s="101">
        <f>'Detail Calculation exclude debt'!P57</f>
        <v>7742</v>
      </c>
      <c r="O57" s="68">
        <f t="shared" si="4"/>
        <v>495</v>
      </c>
    </row>
    <row r="58" spans="1:15" ht="15" customHeight="1" x14ac:dyDescent="0.2">
      <c r="A58" s="66">
        <v>52</v>
      </c>
      <c r="B58" s="67" t="s">
        <v>118</v>
      </c>
      <c r="C58" s="71">
        <v>29531382</v>
      </c>
      <c r="D58" s="71">
        <v>0</v>
      </c>
      <c r="E58" s="71">
        <v>0</v>
      </c>
      <c r="F58" s="71">
        <f t="shared" si="1"/>
        <v>29531382</v>
      </c>
      <c r="G58" s="71">
        <v>0</v>
      </c>
      <c r="H58" s="71">
        <v>0</v>
      </c>
      <c r="I58" s="71">
        <v>935516</v>
      </c>
      <c r="J58" s="72">
        <v>0</v>
      </c>
      <c r="K58" s="71">
        <v>0</v>
      </c>
      <c r="L58" s="71">
        <f t="shared" si="2"/>
        <v>935516</v>
      </c>
      <c r="M58" s="71">
        <f t="shared" si="3"/>
        <v>28595866</v>
      </c>
      <c r="N58" s="102">
        <f>'Detail Calculation exclude debt'!P58</f>
        <v>36879</v>
      </c>
      <c r="O58" s="71">
        <f t="shared" si="4"/>
        <v>775</v>
      </c>
    </row>
    <row r="59" spans="1:15" ht="15" customHeight="1" x14ac:dyDescent="0.2">
      <c r="A59" s="66">
        <v>53</v>
      </c>
      <c r="B59" s="67" t="s">
        <v>120</v>
      </c>
      <c r="C59" s="71">
        <v>463217</v>
      </c>
      <c r="D59" s="71">
        <v>2250000</v>
      </c>
      <c r="E59" s="71">
        <v>0</v>
      </c>
      <c r="F59" s="71">
        <f t="shared" si="1"/>
        <v>2713217</v>
      </c>
      <c r="G59" s="71">
        <v>0</v>
      </c>
      <c r="H59" s="71">
        <v>0</v>
      </c>
      <c r="I59" s="71">
        <v>17840</v>
      </c>
      <c r="J59" s="72">
        <v>14625</v>
      </c>
      <c r="K59" s="71">
        <v>0</v>
      </c>
      <c r="L59" s="71">
        <f t="shared" si="2"/>
        <v>32465</v>
      </c>
      <c r="M59" s="71">
        <f t="shared" si="3"/>
        <v>2680752</v>
      </c>
      <c r="N59" s="102">
        <f>'Detail Calculation exclude debt'!P59</f>
        <v>19215</v>
      </c>
      <c r="O59" s="71">
        <f t="shared" si="4"/>
        <v>140</v>
      </c>
    </row>
    <row r="60" spans="1:15" ht="15" customHeight="1" x14ac:dyDescent="0.2">
      <c r="A60" s="66">
        <v>54</v>
      </c>
      <c r="B60" s="67" t="s">
        <v>122</v>
      </c>
      <c r="C60" s="71">
        <v>0</v>
      </c>
      <c r="D60" s="71">
        <v>0</v>
      </c>
      <c r="E60" s="71">
        <v>0</v>
      </c>
      <c r="F60" s="71">
        <f t="shared" si="1"/>
        <v>0</v>
      </c>
      <c r="G60" s="71">
        <v>0</v>
      </c>
      <c r="H60" s="71">
        <v>0</v>
      </c>
      <c r="I60" s="71">
        <v>0</v>
      </c>
      <c r="J60" s="72">
        <v>0</v>
      </c>
      <c r="K60" s="71">
        <v>0</v>
      </c>
      <c r="L60" s="71">
        <f t="shared" si="2"/>
        <v>0</v>
      </c>
      <c r="M60" s="71">
        <f t="shared" si="3"/>
        <v>0</v>
      </c>
      <c r="N60" s="102">
        <f>'Detail Calculation exclude debt'!P60</f>
        <v>413</v>
      </c>
      <c r="O60" s="71">
        <f t="shared" si="4"/>
        <v>0</v>
      </c>
    </row>
    <row r="61" spans="1:15" ht="15" customHeight="1" x14ac:dyDescent="0.2">
      <c r="A61" s="74">
        <v>55</v>
      </c>
      <c r="B61" s="75" t="s">
        <v>124</v>
      </c>
      <c r="C61" s="76">
        <v>0</v>
      </c>
      <c r="D61" s="76">
        <v>0</v>
      </c>
      <c r="E61" s="76">
        <v>0</v>
      </c>
      <c r="F61" s="76">
        <f t="shared" si="1"/>
        <v>0</v>
      </c>
      <c r="G61" s="76">
        <v>0</v>
      </c>
      <c r="H61" s="76">
        <v>0</v>
      </c>
      <c r="I61" s="76">
        <v>0</v>
      </c>
      <c r="J61" s="77">
        <v>0</v>
      </c>
      <c r="K61" s="76">
        <v>0</v>
      </c>
      <c r="L61" s="76">
        <f t="shared" si="2"/>
        <v>0</v>
      </c>
      <c r="M61" s="76">
        <f t="shared" si="3"/>
        <v>0</v>
      </c>
      <c r="N61" s="103">
        <f>'Detail Calculation exclude debt'!P61</f>
        <v>16342</v>
      </c>
      <c r="O61" s="76">
        <f t="shared" si="4"/>
        <v>0</v>
      </c>
    </row>
    <row r="62" spans="1:15" ht="15" customHeight="1" x14ac:dyDescent="0.2">
      <c r="A62" s="66">
        <v>56</v>
      </c>
      <c r="B62" s="67" t="s">
        <v>126</v>
      </c>
      <c r="C62" s="68">
        <v>2638942</v>
      </c>
      <c r="D62" s="68">
        <v>0</v>
      </c>
      <c r="E62" s="68">
        <v>0</v>
      </c>
      <c r="F62" s="68">
        <f t="shared" si="1"/>
        <v>2638942</v>
      </c>
      <c r="G62" s="68">
        <v>0</v>
      </c>
      <c r="H62" s="68">
        <v>0</v>
      </c>
      <c r="I62" s="68">
        <v>74555</v>
      </c>
      <c r="J62" s="69">
        <v>0</v>
      </c>
      <c r="K62" s="68">
        <v>0</v>
      </c>
      <c r="L62" s="68">
        <f t="shared" si="2"/>
        <v>74555</v>
      </c>
      <c r="M62" s="68">
        <f t="shared" si="3"/>
        <v>2564387</v>
      </c>
      <c r="N62" s="101">
        <f>'Detail Calculation exclude debt'!P62</f>
        <v>2946</v>
      </c>
      <c r="O62" s="68">
        <f t="shared" si="4"/>
        <v>870</v>
      </c>
    </row>
    <row r="63" spans="1:15" ht="15" customHeight="1" x14ac:dyDescent="0.2">
      <c r="A63" s="66">
        <v>57</v>
      </c>
      <c r="B63" s="67" t="s">
        <v>128</v>
      </c>
      <c r="C63" s="71">
        <v>0</v>
      </c>
      <c r="D63" s="71">
        <v>0</v>
      </c>
      <c r="E63" s="71">
        <v>0</v>
      </c>
      <c r="F63" s="71">
        <f t="shared" si="1"/>
        <v>0</v>
      </c>
      <c r="G63" s="71">
        <v>0</v>
      </c>
      <c r="H63" s="71">
        <v>0</v>
      </c>
      <c r="I63" s="71">
        <v>0</v>
      </c>
      <c r="J63" s="72">
        <v>0</v>
      </c>
      <c r="K63" s="71">
        <v>0</v>
      </c>
      <c r="L63" s="71">
        <f t="shared" si="2"/>
        <v>0</v>
      </c>
      <c r="M63" s="71">
        <f t="shared" si="3"/>
        <v>0</v>
      </c>
      <c r="N63" s="102">
        <f>'Detail Calculation exclude debt'!P63</f>
        <v>9339</v>
      </c>
      <c r="O63" s="71">
        <f t="shared" si="4"/>
        <v>0</v>
      </c>
    </row>
    <row r="64" spans="1:15" ht="15" customHeight="1" x14ac:dyDescent="0.2">
      <c r="A64" s="66">
        <v>58</v>
      </c>
      <c r="B64" s="67" t="s">
        <v>130</v>
      </c>
      <c r="C64" s="71">
        <v>4061189</v>
      </c>
      <c r="D64" s="71">
        <v>0</v>
      </c>
      <c r="E64" s="71">
        <v>0</v>
      </c>
      <c r="F64" s="71">
        <f t="shared" si="1"/>
        <v>4061189</v>
      </c>
      <c r="G64" s="71">
        <v>0</v>
      </c>
      <c r="H64" s="71">
        <v>0</v>
      </c>
      <c r="I64" s="71">
        <v>131123</v>
      </c>
      <c r="J64" s="72">
        <v>0</v>
      </c>
      <c r="K64" s="71">
        <v>0</v>
      </c>
      <c r="L64" s="71">
        <f t="shared" si="2"/>
        <v>131123</v>
      </c>
      <c r="M64" s="71">
        <f t="shared" si="3"/>
        <v>3930066</v>
      </c>
      <c r="N64" s="102">
        <f>'Detail Calculation exclude debt'!P64</f>
        <v>7814</v>
      </c>
      <c r="O64" s="71">
        <f t="shared" si="4"/>
        <v>503</v>
      </c>
    </row>
    <row r="65" spans="1:15" ht="15" customHeight="1" x14ac:dyDescent="0.2">
      <c r="A65" s="66">
        <v>59</v>
      </c>
      <c r="B65" s="67" t="s">
        <v>132</v>
      </c>
      <c r="C65" s="71">
        <v>1095568</v>
      </c>
      <c r="D65" s="71">
        <v>0</v>
      </c>
      <c r="E65" s="71">
        <v>0</v>
      </c>
      <c r="F65" s="71">
        <f t="shared" si="1"/>
        <v>1095568</v>
      </c>
      <c r="G65" s="71">
        <v>0</v>
      </c>
      <c r="H65" s="71">
        <v>0</v>
      </c>
      <c r="I65" s="71">
        <v>37385</v>
      </c>
      <c r="J65" s="72">
        <v>0</v>
      </c>
      <c r="K65" s="71">
        <v>0</v>
      </c>
      <c r="L65" s="71">
        <f t="shared" si="2"/>
        <v>37385</v>
      </c>
      <c r="M65" s="71">
        <f t="shared" si="3"/>
        <v>1058183</v>
      </c>
      <c r="N65" s="102">
        <f>'Detail Calculation exclude debt'!P65</f>
        <v>4856</v>
      </c>
      <c r="O65" s="71">
        <f t="shared" si="4"/>
        <v>218</v>
      </c>
    </row>
    <row r="66" spans="1:15" ht="15" customHeight="1" x14ac:dyDescent="0.2">
      <c r="A66" s="74">
        <v>60</v>
      </c>
      <c r="B66" s="75" t="s">
        <v>134</v>
      </c>
      <c r="C66" s="76">
        <v>6618353</v>
      </c>
      <c r="D66" s="76">
        <v>0</v>
      </c>
      <c r="E66" s="76">
        <v>0</v>
      </c>
      <c r="F66" s="76">
        <f t="shared" si="1"/>
        <v>6618353</v>
      </c>
      <c r="G66" s="76">
        <v>0</v>
      </c>
      <c r="H66" s="76">
        <v>0</v>
      </c>
      <c r="I66" s="76">
        <v>235155</v>
      </c>
      <c r="J66" s="77">
        <v>0</v>
      </c>
      <c r="K66" s="76">
        <v>0</v>
      </c>
      <c r="L66" s="76">
        <f t="shared" si="2"/>
        <v>235155</v>
      </c>
      <c r="M66" s="76">
        <f t="shared" si="3"/>
        <v>6383198</v>
      </c>
      <c r="N66" s="103">
        <f>'Detail Calculation exclude debt'!P66</f>
        <v>5631</v>
      </c>
      <c r="O66" s="76">
        <f t="shared" si="4"/>
        <v>1134</v>
      </c>
    </row>
    <row r="67" spans="1:15" ht="15" customHeight="1" x14ac:dyDescent="0.2">
      <c r="A67" s="66">
        <v>61</v>
      </c>
      <c r="B67" s="67" t="s">
        <v>136</v>
      </c>
      <c r="C67" s="68">
        <v>6890246</v>
      </c>
      <c r="D67" s="68">
        <v>0</v>
      </c>
      <c r="E67" s="68">
        <v>0</v>
      </c>
      <c r="F67" s="68">
        <f t="shared" si="1"/>
        <v>6890246</v>
      </c>
      <c r="G67" s="68">
        <v>0</v>
      </c>
      <c r="H67" s="68">
        <v>0</v>
      </c>
      <c r="I67" s="68">
        <v>230309</v>
      </c>
      <c r="J67" s="69">
        <v>0</v>
      </c>
      <c r="K67" s="68">
        <v>0</v>
      </c>
      <c r="L67" s="68">
        <f t="shared" si="2"/>
        <v>230309</v>
      </c>
      <c r="M67" s="68">
        <f t="shared" si="3"/>
        <v>6659937</v>
      </c>
      <c r="N67" s="101">
        <f>'Detail Calculation exclude debt'!P67</f>
        <v>3849</v>
      </c>
      <c r="O67" s="68">
        <f t="shared" si="4"/>
        <v>1730</v>
      </c>
    </row>
    <row r="68" spans="1:15" ht="15" customHeight="1" x14ac:dyDescent="0.2">
      <c r="A68" s="66">
        <v>62</v>
      </c>
      <c r="B68" s="67" t="s">
        <v>138</v>
      </c>
      <c r="C68" s="71">
        <v>0</v>
      </c>
      <c r="D68" s="71">
        <v>0</v>
      </c>
      <c r="E68" s="71">
        <v>0</v>
      </c>
      <c r="F68" s="71">
        <f t="shared" si="1"/>
        <v>0</v>
      </c>
      <c r="G68" s="71">
        <v>0</v>
      </c>
      <c r="H68" s="71">
        <v>0</v>
      </c>
      <c r="I68" s="71">
        <v>0</v>
      </c>
      <c r="J68" s="72">
        <v>0</v>
      </c>
      <c r="K68" s="71">
        <v>0</v>
      </c>
      <c r="L68" s="71">
        <f t="shared" si="2"/>
        <v>0</v>
      </c>
      <c r="M68" s="71">
        <f t="shared" si="3"/>
        <v>0</v>
      </c>
      <c r="N68" s="102">
        <f>'Detail Calculation exclude debt'!P68</f>
        <v>1859</v>
      </c>
      <c r="O68" s="71">
        <f t="shared" si="4"/>
        <v>0</v>
      </c>
    </row>
    <row r="69" spans="1:15" ht="15" customHeight="1" x14ac:dyDescent="0.2">
      <c r="A69" s="66">
        <v>63</v>
      </c>
      <c r="B69" s="67" t="s">
        <v>140</v>
      </c>
      <c r="C69" s="71">
        <v>2192386</v>
      </c>
      <c r="D69" s="71">
        <v>0</v>
      </c>
      <c r="E69" s="71">
        <v>0</v>
      </c>
      <c r="F69" s="71">
        <f t="shared" si="1"/>
        <v>2192386</v>
      </c>
      <c r="G69" s="71">
        <v>0</v>
      </c>
      <c r="H69" s="71">
        <v>0</v>
      </c>
      <c r="I69" s="71">
        <v>70566</v>
      </c>
      <c r="J69" s="72">
        <v>0</v>
      </c>
      <c r="K69" s="71">
        <v>0</v>
      </c>
      <c r="L69" s="71">
        <f t="shared" si="2"/>
        <v>70566</v>
      </c>
      <c r="M69" s="71">
        <f t="shared" si="3"/>
        <v>2121820</v>
      </c>
      <c r="N69" s="102">
        <f>'Detail Calculation exclude debt'!P69</f>
        <v>2070</v>
      </c>
      <c r="O69" s="71">
        <f t="shared" si="4"/>
        <v>1025</v>
      </c>
    </row>
    <row r="70" spans="1:15" ht="15" customHeight="1" x14ac:dyDescent="0.2">
      <c r="A70" s="66">
        <v>64</v>
      </c>
      <c r="B70" s="67" t="s">
        <v>142</v>
      </c>
      <c r="C70" s="71">
        <v>513505</v>
      </c>
      <c r="D70" s="71">
        <v>0</v>
      </c>
      <c r="E70" s="71">
        <v>0</v>
      </c>
      <c r="F70" s="71">
        <f t="shared" si="1"/>
        <v>513505</v>
      </c>
      <c r="G70" s="71">
        <v>0</v>
      </c>
      <c r="H70" s="71">
        <v>0</v>
      </c>
      <c r="I70" s="71">
        <v>20374</v>
      </c>
      <c r="J70" s="72">
        <v>0</v>
      </c>
      <c r="K70" s="71">
        <v>0</v>
      </c>
      <c r="L70" s="71">
        <f t="shared" si="2"/>
        <v>20374</v>
      </c>
      <c r="M70" s="71">
        <f t="shared" si="3"/>
        <v>493131</v>
      </c>
      <c r="N70" s="102">
        <f>'Detail Calculation exclude debt'!P70</f>
        <v>1920</v>
      </c>
      <c r="O70" s="71">
        <f t="shared" si="4"/>
        <v>257</v>
      </c>
    </row>
    <row r="71" spans="1:15" ht="15" customHeight="1" x14ac:dyDescent="0.2">
      <c r="A71" s="74">
        <v>65</v>
      </c>
      <c r="B71" s="75" t="s">
        <v>188</v>
      </c>
      <c r="C71" s="76">
        <v>3180947</v>
      </c>
      <c r="D71" s="76">
        <v>0</v>
      </c>
      <c r="E71" s="76">
        <v>0</v>
      </c>
      <c r="F71" s="76">
        <f t="shared" ref="F71:F75" si="5">SUM(C71:E71)</f>
        <v>3180947</v>
      </c>
      <c r="G71" s="76">
        <v>0</v>
      </c>
      <c r="H71" s="76">
        <v>0</v>
      </c>
      <c r="I71" s="76">
        <v>92082</v>
      </c>
      <c r="J71" s="77">
        <v>0</v>
      </c>
      <c r="K71" s="76">
        <v>0</v>
      </c>
      <c r="L71" s="76">
        <f t="shared" si="2"/>
        <v>92082</v>
      </c>
      <c r="M71" s="76">
        <f t="shared" si="3"/>
        <v>3088865</v>
      </c>
      <c r="N71" s="103">
        <f>'Detail Calculation exclude debt'!P71</f>
        <v>7869</v>
      </c>
      <c r="O71" s="76">
        <f t="shared" si="4"/>
        <v>393</v>
      </c>
    </row>
    <row r="72" spans="1:15" ht="15" customHeight="1" x14ac:dyDescent="0.2">
      <c r="A72" s="66">
        <v>66</v>
      </c>
      <c r="B72" s="67" t="s">
        <v>189</v>
      </c>
      <c r="C72" s="71">
        <v>0</v>
      </c>
      <c r="D72" s="71">
        <v>0</v>
      </c>
      <c r="E72" s="71">
        <v>0</v>
      </c>
      <c r="F72" s="71">
        <f t="shared" si="5"/>
        <v>0</v>
      </c>
      <c r="G72" s="71">
        <v>0</v>
      </c>
      <c r="H72" s="71">
        <v>0</v>
      </c>
      <c r="I72" s="71">
        <v>0</v>
      </c>
      <c r="J72" s="72">
        <v>0</v>
      </c>
      <c r="K72" s="71">
        <v>0</v>
      </c>
      <c r="L72" s="71">
        <f>SUM(G72:K72)</f>
        <v>0</v>
      </c>
      <c r="M72" s="71">
        <f>F72-L72</f>
        <v>0</v>
      </c>
      <c r="N72" s="102">
        <f>'Detail Calculation exclude debt'!P72</f>
        <v>1871</v>
      </c>
      <c r="O72" s="71">
        <f>ROUND(M72/N72,0)</f>
        <v>0</v>
      </c>
    </row>
    <row r="73" spans="1:15" ht="15" customHeight="1" x14ac:dyDescent="0.2">
      <c r="A73" s="66">
        <v>67</v>
      </c>
      <c r="B73" s="67" t="s">
        <v>148</v>
      </c>
      <c r="C73" s="71">
        <v>10460791</v>
      </c>
      <c r="D73" s="71">
        <v>0</v>
      </c>
      <c r="E73" s="71">
        <v>0</v>
      </c>
      <c r="F73" s="71">
        <f t="shared" si="5"/>
        <v>10460791</v>
      </c>
      <c r="G73" s="71">
        <v>0</v>
      </c>
      <c r="H73" s="71">
        <v>0</v>
      </c>
      <c r="I73" s="71">
        <v>283644</v>
      </c>
      <c r="J73" s="72">
        <v>0</v>
      </c>
      <c r="K73" s="71">
        <v>0</v>
      </c>
      <c r="L73" s="71">
        <f>SUM(G73:K73)</f>
        <v>283644</v>
      </c>
      <c r="M73" s="71">
        <f>F73-L73</f>
        <v>10177147</v>
      </c>
      <c r="N73" s="102">
        <f>'Detail Calculation exclude debt'!P73</f>
        <v>5385</v>
      </c>
      <c r="O73" s="71">
        <f>ROUND(M73/N73,0)</f>
        <v>1890</v>
      </c>
    </row>
    <row r="74" spans="1:15" ht="15" customHeight="1" x14ac:dyDescent="0.2">
      <c r="A74" s="66">
        <v>68</v>
      </c>
      <c r="B74" s="67" t="s">
        <v>190</v>
      </c>
      <c r="C74" s="71">
        <v>0</v>
      </c>
      <c r="D74" s="71">
        <v>0</v>
      </c>
      <c r="E74" s="71">
        <v>0</v>
      </c>
      <c r="F74" s="71">
        <f t="shared" si="5"/>
        <v>0</v>
      </c>
      <c r="G74" s="71">
        <v>0</v>
      </c>
      <c r="H74" s="71">
        <v>0</v>
      </c>
      <c r="I74" s="71">
        <v>0</v>
      </c>
      <c r="J74" s="72">
        <v>0</v>
      </c>
      <c r="K74" s="71">
        <v>0</v>
      </c>
      <c r="L74" s="71">
        <f>SUM(G74:K74)</f>
        <v>0</v>
      </c>
      <c r="M74" s="71">
        <f>F74-L74</f>
        <v>0</v>
      </c>
      <c r="N74" s="102">
        <f>'Detail Calculation exclude debt'!P74</f>
        <v>1670</v>
      </c>
      <c r="O74" s="71">
        <f>ROUND(M74/N74,0)</f>
        <v>0</v>
      </c>
    </row>
    <row r="75" spans="1:15" ht="15" customHeight="1" x14ac:dyDescent="0.2">
      <c r="A75" s="66">
        <v>69</v>
      </c>
      <c r="B75" s="80" t="s">
        <v>152</v>
      </c>
      <c r="C75" s="76">
        <v>3949073</v>
      </c>
      <c r="D75" s="76">
        <v>1902082</v>
      </c>
      <c r="E75" s="76">
        <v>0</v>
      </c>
      <c r="F75" s="76">
        <f t="shared" si="5"/>
        <v>5851155</v>
      </c>
      <c r="G75" s="76">
        <v>0</v>
      </c>
      <c r="H75" s="76">
        <v>0</v>
      </c>
      <c r="I75" s="76">
        <v>113981</v>
      </c>
      <c r="J75" s="77">
        <v>18676</v>
      </c>
      <c r="K75" s="76">
        <v>0</v>
      </c>
      <c r="L75" s="76">
        <f>SUM(G75:K75)</f>
        <v>132657</v>
      </c>
      <c r="M75" s="76">
        <f>F75-L75</f>
        <v>5718498</v>
      </c>
      <c r="N75" s="103">
        <f>'Detail Calculation exclude debt'!P75</f>
        <v>4789</v>
      </c>
      <c r="O75" s="76">
        <f>ROUND(M75/N75,0)</f>
        <v>1194</v>
      </c>
    </row>
    <row r="76" spans="1:15" ht="15" customHeight="1" x14ac:dyDescent="0.2">
      <c r="A76" s="81"/>
      <c r="B76" s="82" t="s">
        <v>196</v>
      </c>
      <c r="C76" s="83">
        <f>SUM(C7:C75)</f>
        <v>323335442</v>
      </c>
      <c r="D76" s="83">
        <f t="shared" ref="D76:K76" si="6">SUM(D7:D75)</f>
        <v>127934819</v>
      </c>
      <c r="E76" s="83">
        <f t="shared" si="6"/>
        <v>0</v>
      </c>
      <c r="F76" s="83">
        <f t="shared" si="6"/>
        <v>451270261</v>
      </c>
      <c r="G76" s="83">
        <f>SUM(G7:G75)</f>
        <v>432990</v>
      </c>
      <c r="H76" s="83">
        <f t="shared" si="6"/>
        <v>450344</v>
      </c>
      <c r="I76" s="83">
        <f t="shared" si="6"/>
        <v>9327549</v>
      </c>
      <c r="J76" s="83">
        <f t="shared" si="6"/>
        <v>762209</v>
      </c>
      <c r="K76" s="83">
        <f t="shared" si="6"/>
        <v>8872</v>
      </c>
      <c r="L76" s="83">
        <f>SUM(L7:L75)</f>
        <v>10981964</v>
      </c>
      <c r="M76" s="83">
        <f>SUM(M7:M75)</f>
        <v>440288297</v>
      </c>
      <c r="N76" s="84">
        <f>SUM(N7:N75)</f>
        <v>668570</v>
      </c>
      <c r="O76" s="83">
        <f>ROUND(M76/N76,0)</f>
        <v>659</v>
      </c>
    </row>
    <row r="77" spans="1:15" ht="15.6" customHeight="1" x14ac:dyDescent="0.2">
      <c r="A77" s="85"/>
      <c r="B77" s="86"/>
      <c r="C77" s="37" t="str">
        <f>'Detail Calculation exclude debt'!C77</f>
        <v>Source: FY2019-2020 Revenue and Expenditure Data</v>
      </c>
      <c r="D77" s="87"/>
      <c r="E77" s="87"/>
      <c r="F77" s="87"/>
      <c r="G77" s="87"/>
      <c r="H77" s="87"/>
      <c r="I77" s="88"/>
      <c r="J77" s="87"/>
      <c r="K77" s="87"/>
      <c r="L77" s="87"/>
      <c r="M77" s="87"/>
      <c r="N77" s="87"/>
      <c r="O77" s="87"/>
    </row>
  </sheetData>
  <sheetProtection password="D893" sheet="1" objects="1" scenarios="1"/>
  <mergeCells count="2">
    <mergeCell ref="A1:B1"/>
    <mergeCell ref="A2:B2"/>
  </mergeCells>
  <printOptions horizontalCentered="1"/>
  <pageMargins left="0.5" right="0.5" top="1.1499999999999999" bottom="0.5" header="0.3" footer="0.25"/>
  <pageSetup paperSize="5" scale="75" orientation="portrait" r:id="rId1"/>
  <headerFooter alignWithMargins="0">
    <oddHeader>&amp;C&amp;20FY2020-21 Charter School Funding
(Debt Serv. and Cap. Outlay)
Final Local Revenue Representation per Pupil</oddHeader>
    <oddFooter>&amp;R&amp;9&amp;P</oddFooter>
  </headerFooter>
  <colBreaks count="1" manualBreakCount="1">
    <brk id="8" max="7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6"/>
  <sheetViews>
    <sheetView view="pageBreakPreview" zoomScaleNormal="100" zoomScaleSheetLayoutView="100" workbookViewId="0">
      <pane xSplit="2" ySplit="6" topLeftCell="C7" activePane="bottomRight" state="frozen"/>
      <selection activeCell="C7" sqref="C7"/>
      <selection pane="topRight" activeCell="C7" sqref="C7"/>
      <selection pane="bottomLeft" activeCell="C7" sqref="C7"/>
      <selection pane="bottomRight" activeCell="C7" sqref="C7"/>
    </sheetView>
  </sheetViews>
  <sheetFormatPr defaultRowHeight="12.75" x14ac:dyDescent="0.2"/>
  <cols>
    <col min="1" max="1" width="5.7109375" customWidth="1"/>
    <col min="2" max="2" width="21.85546875" customWidth="1"/>
    <col min="3" max="37" width="11.7109375" customWidth="1"/>
  </cols>
  <sheetData>
    <row r="1" spans="1:37" s="89" customFormat="1" ht="15.75" x14ac:dyDescent="0.2">
      <c r="A1" s="162" t="s">
        <v>197</v>
      </c>
      <c r="B1" s="162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</row>
    <row r="2" spans="1:37" s="89" customFormat="1" ht="15.75" x14ac:dyDescent="0.2">
      <c r="A2" s="105"/>
      <c r="B2" s="105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</row>
    <row r="3" spans="1:37" ht="63.75" x14ac:dyDescent="0.2">
      <c r="A3" s="106" t="s">
        <v>198</v>
      </c>
      <c r="B3" s="106" t="s">
        <v>199</v>
      </c>
      <c r="C3" s="107" t="s">
        <v>200</v>
      </c>
      <c r="D3" s="108" t="s">
        <v>201</v>
      </c>
      <c r="E3" s="109" t="s">
        <v>202</v>
      </c>
      <c r="F3" s="109" t="s">
        <v>203</v>
      </c>
      <c r="G3" s="109" t="s">
        <v>204</v>
      </c>
      <c r="H3" s="109" t="s">
        <v>205</v>
      </c>
      <c r="I3" s="109" t="s">
        <v>206</v>
      </c>
      <c r="J3" s="109" t="s">
        <v>207</v>
      </c>
      <c r="K3" s="109" t="s">
        <v>208</v>
      </c>
      <c r="L3" s="109" t="s">
        <v>209</v>
      </c>
      <c r="M3" s="109" t="s">
        <v>210</v>
      </c>
      <c r="N3" s="109" t="s">
        <v>211</v>
      </c>
      <c r="O3" s="109" t="s">
        <v>212</v>
      </c>
      <c r="P3" s="109" t="s">
        <v>213</v>
      </c>
      <c r="Q3" s="109" t="s">
        <v>214</v>
      </c>
      <c r="R3" s="109" t="s">
        <v>215</v>
      </c>
      <c r="S3" s="109" t="s">
        <v>216</v>
      </c>
      <c r="T3" s="109" t="s">
        <v>217</v>
      </c>
      <c r="U3" s="109" t="s">
        <v>218</v>
      </c>
      <c r="V3" s="109" t="s">
        <v>219</v>
      </c>
      <c r="W3" s="109" t="s">
        <v>220</v>
      </c>
      <c r="X3" s="109" t="s">
        <v>221</v>
      </c>
      <c r="Y3" s="109" t="s">
        <v>222</v>
      </c>
      <c r="Z3" s="109" t="s">
        <v>223</v>
      </c>
      <c r="AA3" s="109" t="s">
        <v>224</v>
      </c>
      <c r="AB3" s="109" t="s">
        <v>225</v>
      </c>
      <c r="AC3" s="109" t="s">
        <v>226</v>
      </c>
      <c r="AD3" s="109" t="s">
        <v>227</v>
      </c>
      <c r="AE3" s="109" t="s">
        <v>228</v>
      </c>
      <c r="AF3" s="109" t="s">
        <v>229</v>
      </c>
      <c r="AG3" s="109" t="s">
        <v>230</v>
      </c>
      <c r="AH3" s="109" t="s">
        <v>231</v>
      </c>
      <c r="AI3" s="109" t="s">
        <v>232</v>
      </c>
      <c r="AJ3" s="109" t="s">
        <v>233</v>
      </c>
      <c r="AK3" s="106" t="s">
        <v>234</v>
      </c>
    </row>
    <row r="4" spans="1:37" x14ac:dyDescent="0.2">
      <c r="A4" s="110"/>
      <c r="B4" s="110"/>
      <c r="C4" s="111"/>
      <c r="D4" s="112"/>
      <c r="E4" s="109">
        <v>343001</v>
      </c>
      <c r="F4" s="109">
        <v>341001</v>
      </c>
      <c r="G4" s="109">
        <v>344001</v>
      </c>
      <c r="H4" s="109">
        <v>348001</v>
      </c>
      <c r="I4" s="109">
        <v>347001</v>
      </c>
      <c r="J4" s="109">
        <v>346001</v>
      </c>
      <c r="K4" s="109" t="s">
        <v>235</v>
      </c>
      <c r="L4" s="109" t="s">
        <v>236</v>
      </c>
      <c r="M4" s="109" t="s">
        <v>237</v>
      </c>
      <c r="N4" s="109" t="s">
        <v>238</v>
      </c>
      <c r="O4" s="109" t="s">
        <v>239</v>
      </c>
      <c r="P4" s="109" t="s">
        <v>240</v>
      </c>
      <c r="Q4" s="109" t="s">
        <v>241</v>
      </c>
      <c r="R4" s="109" t="s">
        <v>242</v>
      </c>
      <c r="S4" s="109" t="s">
        <v>243</v>
      </c>
      <c r="T4" s="109" t="s">
        <v>244</v>
      </c>
      <c r="U4" s="109" t="s">
        <v>245</v>
      </c>
      <c r="V4" s="109" t="s">
        <v>246</v>
      </c>
      <c r="W4" s="109" t="s">
        <v>247</v>
      </c>
      <c r="X4" s="109" t="s">
        <v>248</v>
      </c>
      <c r="Y4" s="109" t="s">
        <v>249</v>
      </c>
      <c r="Z4" s="109" t="s">
        <v>250</v>
      </c>
      <c r="AA4" s="109" t="s">
        <v>251</v>
      </c>
      <c r="AB4" s="109" t="s">
        <v>252</v>
      </c>
      <c r="AC4" s="109" t="s">
        <v>253</v>
      </c>
      <c r="AD4" s="109" t="s">
        <v>254</v>
      </c>
      <c r="AE4" s="109" t="s">
        <v>255</v>
      </c>
      <c r="AF4" s="109" t="s">
        <v>256</v>
      </c>
      <c r="AG4" s="109" t="s">
        <v>257</v>
      </c>
      <c r="AH4" s="109" t="s">
        <v>258</v>
      </c>
      <c r="AI4" s="109" t="s">
        <v>259</v>
      </c>
      <c r="AJ4" s="109">
        <v>345001</v>
      </c>
      <c r="AK4" s="113"/>
    </row>
    <row r="5" spans="1:37" x14ac:dyDescent="0.2">
      <c r="A5" s="114"/>
      <c r="B5" s="114"/>
      <c r="C5" s="115">
        <v>1</v>
      </c>
      <c r="D5" s="114">
        <v>2</v>
      </c>
      <c r="E5" s="114">
        <v>3</v>
      </c>
      <c r="F5" s="114">
        <v>4</v>
      </c>
      <c r="G5" s="114">
        <v>5</v>
      </c>
      <c r="H5" s="114">
        <v>6</v>
      </c>
      <c r="I5" s="114">
        <v>7</v>
      </c>
      <c r="J5" s="114">
        <v>8</v>
      </c>
      <c r="K5" s="114">
        <v>9</v>
      </c>
      <c r="L5" s="114">
        <v>10</v>
      </c>
      <c r="M5" s="114">
        <v>11</v>
      </c>
      <c r="N5" s="114">
        <v>12</v>
      </c>
      <c r="O5" s="114">
        <v>13</v>
      </c>
      <c r="P5" s="114">
        <v>14</v>
      </c>
      <c r="Q5" s="114">
        <v>15</v>
      </c>
      <c r="R5" s="114">
        <v>16</v>
      </c>
      <c r="S5" s="114">
        <v>17</v>
      </c>
      <c r="T5" s="114">
        <v>18</v>
      </c>
      <c r="U5" s="114">
        <v>19</v>
      </c>
      <c r="V5" s="114">
        <v>20</v>
      </c>
      <c r="W5" s="114">
        <v>21</v>
      </c>
      <c r="X5" s="114">
        <v>22</v>
      </c>
      <c r="Y5" s="114">
        <v>23</v>
      </c>
      <c r="Z5" s="114">
        <v>24</v>
      </c>
      <c r="AA5" s="114">
        <v>25</v>
      </c>
      <c r="AB5" s="114">
        <v>26</v>
      </c>
      <c r="AC5" s="114">
        <v>27</v>
      </c>
      <c r="AD5" s="114">
        <v>28</v>
      </c>
      <c r="AE5" s="114">
        <v>29</v>
      </c>
      <c r="AF5" s="114">
        <v>30</v>
      </c>
      <c r="AG5" s="114">
        <v>31</v>
      </c>
      <c r="AH5" s="114">
        <v>32</v>
      </c>
      <c r="AI5" s="114">
        <v>33</v>
      </c>
      <c r="AJ5" s="114">
        <v>34</v>
      </c>
      <c r="AK5" s="114"/>
    </row>
    <row r="6" spans="1:37" hidden="1" x14ac:dyDescent="0.2">
      <c r="A6" s="114"/>
      <c r="B6" s="114"/>
      <c r="C6" s="115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</row>
    <row r="7" spans="1:37" ht="15.75" customHeight="1" x14ac:dyDescent="0.2">
      <c r="A7" s="116">
        <v>1</v>
      </c>
      <c r="B7" s="117" t="s">
        <v>16</v>
      </c>
      <c r="C7" s="118">
        <v>9329</v>
      </c>
      <c r="D7" s="118"/>
      <c r="E7" s="118"/>
      <c r="F7" s="118"/>
      <c r="G7" s="118"/>
      <c r="H7" s="118"/>
      <c r="I7" s="118"/>
      <c r="J7" s="118"/>
      <c r="K7" s="118">
        <v>2</v>
      </c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>
        <v>2</v>
      </c>
      <c r="W7" s="118">
        <v>17</v>
      </c>
      <c r="X7" s="118">
        <v>7</v>
      </c>
      <c r="Y7" s="118"/>
      <c r="Z7" s="118"/>
      <c r="AA7" s="118"/>
      <c r="AB7" s="118">
        <v>2</v>
      </c>
      <c r="AC7" s="118"/>
      <c r="AD7" s="118"/>
      <c r="AE7" s="118"/>
      <c r="AF7" s="118"/>
      <c r="AG7" s="118"/>
      <c r="AH7" s="118"/>
      <c r="AI7" s="118">
        <v>27</v>
      </c>
      <c r="AJ7" s="118">
        <v>37</v>
      </c>
      <c r="AK7" s="119">
        <f t="shared" ref="AK7:AK38" si="0">SUM(C7:AJ7)</f>
        <v>9423</v>
      </c>
    </row>
    <row r="8" spans="1:37" ht="15.75" customHeight="1" x14ac:dyDescent="0.2">
      <c r="A8" s="116">
        <v>2</v>
      </c>
      <c r="B8" s="117" t="s">
        <v>18</v>
      </c>
      <c r="C8" s="120">
        <v>3923</v>
      </c>
      <c r="D8" s="120"/>
      <c r="E8" s="120"/>
      <c r="F8" s="120"/>
      <c r="G8" s="120"/>
      <c r="H8" s="120"/>
      <c r="I8" s="120"/>
      <c r="J8" s="120">
        <v>1</v>
      </c>
      <c r="K8" s="120"/>
      <c r="L8" s="120"/>
      <c r="M8" s="120"/>
      <c r="N8" s="120"/>
      <c r="O8" s="120"/>
      <c r="P8" s="120"/>
      <c r="Q8" s="120"/>
      <c r="R8" s="120"/>
      <c r="S8" s="120"/>
      <c r="T8" s="120">
        <v>1</v>
      </c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>
        <v>12</v>
      </c>
      <c r="AJ8" s="120">
        <v>32</v>
      </c>
      <c r="AK8" s="121">
        <f t="shared" si="0"/>
        <v>3969</v>
      </c>
    </row>
    <row r="9" spans="1:37" ht="15.75" customHeight="1" x14ac:dyDescent="0.2">
      <c r="A9" s="116">
        <v>3</v>
      </c>
      <c r="B9" s="117" t="s">
        <v>20</v>
      </c>
      <c r="C9" s="120">
        <v>22815</v>
      </c>
      <c r="D9" s="120"/>
      <c r="E9" s="120">
        <v>3</v>
      </c>
      <c r="F9" s="120"/>
      <c r="G9" s="120"/>
      <c r="H9" s="120"/>
      <c r="I9" s="120"/>
      <c r="J9" s="120"/>
      <c r="K9" s="120"/>
      <c r="L9" s="120"/>
      <c r="M9" s="120">
        <v>19</v>
      </c>
      <c r="N9" s="120"/>
      <c r="O9" s="120"/>
      <c r="P9" s="120"/>
      <c r="Q9" s="120"/>
      <c r="R9" s="120"/>
      <c r="S9" s="120">
        <v>19</v>
      </c>
      <c r="T9" s="120"/>
      <c r="U9" s="120"/>
      <c r="V9" s="120">
        <v>1</v>
      </c>
      <c r="W9" s="120"/>
      <c r="X9" s="120"/>
      <c r="Y9" s="120">
        <v>2</v>
      </c>
      <c r="Z9" s="120"/>
      <c r="AA9" s="120"/>
      <c r="AB9" s="120"/>
      <c r="AC9" s="120"/>
      <c r="AD9" s="120"/>
      <c r="AE9" s="120"/>
      <c r="AF9" s="120"/>
      <c r="AG9" s="120"/>
      <c r="AH9" s="120"/>
      <c r="AI9" s="120">
        <v>25</v>
      </c>
      <c r="AJ9" s="120">
        <v>110</v>
      </c>
      <c r="AK9" s="121">
        <f t="shared" si="0"/>
        <v>22994</v>
      </c>
    </row>
    <row r="10" spans="1:37" ht="15.75" customHeight="1" x14ac:dyDescent="0.2">
      <c r="A10" s="116">
        <v>4</v>
      </c>
      <c r="B10" s="117" t="s">
        <v>22</v>
      </c>
      <c r="C10" s="120">
        <v>2963</v>
      </c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>
        <v>9</v>
      </c>
      <c r="T10" s="120"/>
      <c r="U10" s="120"/>
      <c r="V10" s="120">
        <v>4</v>
      </c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>
        <v>9</v>
      </c>
      <c r="AJ10" s="120">
        <v>14</v>
      </c>
      <c r="AK10" s="121">
        <f t="shared" si="0"/>
        <v>2999</v>
      </c>
    </row>
    <row r="11" spans="1:37" ht="15.75" customHeight="1" x14ac:dyDescent="0.2">
      <c r="A11" s="122">
        <v>5</v>
      </c>
      <c r="B11" s="123" t="s">
        <v>24</v>
      </c>
      <c r="C11" s="124">
        <v>4887</v>
      </c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>
        <v>270</v>
      </c>
      <c r="AI11" s="124">
        <v>24</v>
      </c>
      <c r="AJ11" s="124">
        <v>40</v>
      </c>
      <c r="AK11" s="125">
        <f t="shared" si="0"/>
        <v>5221</v>
      </c>
    </row>
    <row r="12" spans="1:37" ht="15.75" customHeight="1" x14ac:dyDescent="0.2">
      <c r="A12" s="126">
        <v>6</v>
      </c>
      <c r="B12" s="127" t="s">
        <v>26</v>
      </c>
      <c r="C12" s="118">
        <v>5594</v>
      </c>
      <c r="D12" s="118"/>
      <c r="E12" s="118"/>
      <c r="F12" s="118"/>
      <c r="G12" s="118"/>
      <c r="H12" s="118"/>
      <c r="I12" s="118"/>
      <c r="J12" s="118">
        <v>2</v>
      </c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>
        <v>16</v>
      </c>
      <c r="AJ12" s="118">
        <v>14</v>
      </c>
      <c r="AK12" s="119">
        <f t="shared" si="0"/>
        <v>5626</v>
      </c>
    </row>
    <row r="13" spans="1:37" ht="15.75" customHeight="1" x14ac:dyDescent="0.2">
      <c r="A13" s="116">
        <v>7</v>
      </c>
      <c r="B13" s="117" t="s">
        <v>28</v>
      </c>
      <c r="C13" s="120">
        <v>1938</v>
      </c>
      <c r="D13" s="120"/>
      <c r="E13" s="120"/>
      <c r="F13" s="120">
        <v>1</v>
      </c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>
        <v>28</v>
      </c>
      <c r="AA13" s="120"/>
      <c r="AB13" s="120"/>
      <c r="AC13" s="120"/>
      <c r="AD13" s="120"/>
      <c r="AE13" s="120"/>
      <c r="AF13" s="120"/>
      <c r="AG13" s="120"/>
      <c r="AH13" s="120"/>
      <c r="AI13" s="120">
        <v>4</v>
      </c>
      <c r="AJ13" s="120">
        <v>4</v>
      </c>
      <c r="AK13" s="121">
        <f t="shared" si="0"/>
        <v>1975</v>
      </c>
    </row>
    <row r="14" spans="1:37" ht="15.75" customHeight="1" x14ac:dyDescent="0.2">
      <c r="A14" s="116">
        <v>8</v>
      </c>
      <c r="B14" s="117" t="s">
        <v>30</v>
      </c>
      <c r="C14" s="120">
        <v>22146</v>
      </c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>
        <v>78</v>
      </c>
      <c r="AJ14" s="120">
        <v>48</v>
      </c>
      <c r="AK14" s="121">
        <f t="shared" si="0"/>
        <v>22272</v>
      </c>
    </row>
    <row r="15" spans="1:37" ht="15.75" customHeight="1" x14ac:dyDescent="0.2">
      <c r="A15" s="116">
        <v>9</v>
      </c>
      <c r="B15" s="117" t="s">
        <v>32</v>
      </c>
      <c r="C15" s="120">
        <v>35669</v>
      </c>
      <c r="D15" s="120">
        <v>974</v>
      </c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>
        <v>128</v>
      </c>
      <c r="AJ15" s="120">
        <v>82</v>
      </c>
      <c r="AK15" s="121">
        <f t="shared" si="0"/>
        <v>36853</v>
      </c>
    </row>
    <row r="16" spans="1:37" ht="15.75" customHeight="1" x14ac:dyDescent="0.2">
      <c r="A16" s="122">
        <v>10</v>
      </c>
      <c r="B16" s="123" t="s">
        <v>34</v>
      </c>
      <c r="C16" s="124">
        <v>27482</v>
      </c>
      <c r="D16" s="124"/>
      <c r="E16" s="124"/>
      <c r="F16" s="124"/>
      <c r="G16" s="124"/>
      <c r="H16" s="124"/>
      <c r="I16" s="124"/>
      <c r="J16" s="124">
        <v>917</v>
      </c>
      <c r="K16" s="124"/>
      <c r="L16" s="124">
        <v>616</v>
      </c>
      <c r="M16" s="124"/>
      <c r="N16" s="124"/>
      <c r="O16" s="124"/>
      <c r="P16" s="124"/>
      <c r="Q16" s="124"/>
      <c r="R16" s="124"/>
      <c r="S16" s="124">
        <v>2</v>
      </c>
      <c r="T16" s="124">
        <v>548</v>
      </c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>
        <v>55</v>
      </c>
      <c r="AJ16" s="124">
        <v>99</v>
      </c>
      <c r="AK16" s="125">
        <f t="shared" si="0"/>
        <v>29719</v>
      </c>
    </row>
    <row r="17" spans="1:37" ht="15.75" customHeight="1" x14ac:dyDescent="0.2">
      <c r="A17" s="126">
        <v>11</v>
      </c>
      <c r="B17" s="127" t="s">
        <v>36</v>
      </c>
      <c r="C17" s="118">
        <v>1462</v>
      </c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>
        <v>12</v>
      </c>
      <c r="AK17" s="119">
        <f t="shared" si="0"/>
        <v>1474</v>
      </c>
    </row>
    <row r="18" spans="1:37" ht="15.75" customHeight="1" x14ac:dyDescent="0.2">
      <c r="A18" s="116">
        <v>12</v>
      </c>
      <c r="B18" s="117" t="s">
        <v>38</v>
      </c>
      <c r="C18" s="120">
        <v>1140</v>
      </c>
      <c r="D18" s="120"/>
      <c r="E18" s="120"/>
      <c r="F18" s="120"/>
      <c r="G18" s="120"/>
      <c r="H18" s="120"/>
      <c r="I18" s="120"/>
      <c r="J18" s="120"/>
      <c r="K18" s="120"/>
      <c r="L18" s="120">
        <v>3</v>
      </c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>
        <v>1</v>
      </c>
      <c r="AK18" s="121">
        <f t="shared" si="0"/>
        <v>1144</v>
      </c>
    </row>
    <row r="19" spans="1:37" ht="15.75" customHeight="1" x14ac:dyDescent="0.2">
      <c r="A19" s="116">
        <v>13</v>
      </c>
      <c r="B19" s="117" t="s">
        <v>40</v>
      </c>
      <c r="C19" s="120">
        <v>1064</v>
      </c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>
        <v>93</v>
      </c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>
        <v>6</v>
      </c>
      <c r="AJ19" s="120">
        <v>7</v>
      </c>
      <c r="AK19" s="121">
        <f t="shared" si="0"/>
        <v>1170</v>
      </c>
    </row>
    <row r="20" spans="1:37" ht="15.75" customHeight="1" x14ac:dyDescent="0.2">
      <c r="A20" s="116">
        <v>14</v>
      </c>
      <c r="B20" s="117" t="s">
        <v>42</v>
      </c>
      <c r="C20" s="120">
        <v>1588</v>
      </c>
      <c r="D20" s="120"/>
      <c r="E20" s="120"/>
      <c r="F20" s="120">
        <v>2</v>
      </c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>
        <v>41</v>
      </c>
      <c r="V20" s="120"/>
      <c r="W20" s="120"/>
      <c r="X20" s="120"/>
      <c r="Y20" s="120"/>
      <c r="Z20" s="120">
        <v>54</v>
      </c>
      <c r="AA20" s="120"/>
      <c r="AB20" s="120"/>
      <c r="AC20" s="120"/>
      <c r="AD20" s="120"/>
      <c r="AE20" s="120"/>
      <c r="AF20" s="120"/>
      <c r="AG20" s="120"/>
      <c r="AH20" s="120"/>
      <c r="AI20" s="120">
        <v>2</v>
      </c>
      <c r="AJ20" s="120">
        <v>3</v>
      </c>
      <c r="AK20" s="121">
        <f t="shared" si="0"/>
        <v>1690</v>
      </c>
    </row>
    <row r="21" spans="1:37" ht="15.75" customHeight="1" x14ac:dyDescent="0.2">
      <c r="A21" s="122">
        <v>15</v>
      </c>
      <c r="B21" s="123" t="s">
        <v>44</v>
      </c>
      <c r="C21" s="124">
        <v>3128</v>
      </c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>
        <v>313</v>
      </c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>
        <v>12</v>
      </c>
      <c r="AJ21" s="124">
        <v>1</v>
      </c>
      <c r="AK21" s="125">
        <f t="shared" si="0"/>
        <v>3454</v>
      </c>
    </row>
    <row r="22" spans="1:37" ht="15.75" customHeight="1" x14ac:dyDescent="0.2">
      <c r="A22" s="126">
        <v>16</v>
      </c>
      <c r="B22" s="127" t="s">
        <v>260</v>
      </c>
      <c r="C22" s="118">
        <v>4647</v>
      </c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>
        <v>9</v>
      </c>
      <c r="AJ22" s="118">
        <v>5</v>
      </c>
      <c r="AK22" s="119">
        <f t="shared" si="0"/>
        <v>4661</v>
      </c>
    </row>
    <row r="23" spans="1:37" ht="15.75" customHeight="1" x14ac:dyDescent="0.2">
      <c r="A23" s="116">
        <v>17</v>
      </c>
      <c r="B23" s="117" t="s">
        <v>48</v>
      </c>
      <c r="C23" s="120">
        <v>39052</v>
      </c>
      <c r="D23" s="120">
        <v>1981</v>
      </c>
      <c r="E23" s="120">
        <v>575</v>
      </c>
      <c r="F23" s="120"/>
      <c r="G23" s="120"/>
      <c r="H23" s="120"/>
      <c r="I23" s="120"/>
      <c r="J23" s="120">
        <v>2</v>
      </c>
      <c r="K23" s="120"/>
      <c r="L23" s="120">
        <v>1</v>
      </c>
      <c r="M23" s="120">
        <v>275</v>
      </c>
      <c r="N23" s="120"/>
      <c r="O23" s="120">
        <v>650</v>
      </c>
      <c r="P23" s="120"/>
      <c r="Q23" s="120">
        <v>178</v>
      </c>
      <c r="R23" s="120">
        <v>223</v>
      </c>
      <c r="S23" s="120">
        <v>23</v>
      </c>
      <c r="T23" s="120"/>
      <c r="U23" s="120"/>
      <c r="V23" s="120">
        <v>1</v>
      </c>
      <c r="W23" s="120"/>
      <c r="X23" s="120"/>
      <c r="Y23" s="120">
        <v>667</v>
      </c>
      <c r="Z23" s="120"/>
      <c r="AA23" s="120"/>
      <c r="AB23" s="120"/>
      <c r="AC23" s="120">
        <v>467</v>
      </c>
      <c r="AD23" s="120">
        <v>317</v>
      </c>
      <c r="AE23" s="120"/>
      <c r="AF23" s="120"/>
      <c r="AG23" s="120">
        <v>185</v>
      </c>
      <c r="AH23" s="120"/>
      <c r="AI23" s="120">
        <v>111</v>
      </c>
      <c r="AJ23" s="120">
        <v>296</v>
      </c>
      <c r="AK23" s="121">
        <f t="shared" si="0"/>
        <v>45004</v>
      </c>
    </row>
    <row r="24" spans="1:37" ht="15.75" customHeight="1" x14ac:dyDescent="0.2">
      <c r="A24" s="116">
        <v>18</v>
      </c>
      <c r="B24" s="117" t="s">
        <v>50</v>
      </c>
      <c r="C24" s="120">
        <v>805</v>
      </c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>
        <v>2</v>
      </c>
      <c r="AJ24" s="120">
        <v>3</v>
      </c>
      <c r="AK24" s="121">
        <f t="shared" si="0"/>
        <v>810</v>
      </c>
    </row>
    <row r="25" spans="1:37" ht="15.75" customHeight="1" x14ac:dyDescent="0.2">
      <c r="A25" s="116">
        <v>19</v>
      </c>
      <c r="B25" s="117" t="s">
        <v>52</v>
      </c>
      <c r="C25" s="120">
        <v>1626</v>
      </c>
      <c r="D25" s="120"/>
      <c r="E25" s="120">
        <v>1</v>
      </c>
      <c r="F25" s="120"/>
      <c r="G25" s="120"/>
      <c r="H25" s="120"/>
      <c r="I25" s="120"/>
      <c r="J25" s="120"/>
      <c r="K25" s="120"/>
      <c r="L25" s="120"/>
      <c r="M25" s="120">
        <v>7</v>
      </c>
      <c r="N25" s="120"/>
      <c r="O25" s="120"/>
      <c r="P25" s="120"/>
      <c r="Q25" s="120"/>
      <c r="R25" s="120">
        <v>13</v>
      </c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>
        <v>1</v>
      </c>
      <c r="AH25" s="120"/>
      <c r="AI25" s="120">
        <v>7</v>
      </c>
      <c r="AJ25" s="120">
        <v>36</v>
      </c>
      <c r="AK25" s="121">
        <f t="shared" si="0"/>
        <v>1691</v>
      </c>
    </row>
    <row r="26" spans="1:37" ht="15.75" customHeight="1" x14ac:dyDescent="0.2">
      <c r="A26" s="122">
        <v>20</v>
      </c>
      <c r="B26" s="123" t="s">
        <v>54</v>
      </c>
      <c r="C26" s="124">
        <v>5529</v>
      </c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>
        <v>1</v>
      </c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>
        <v>19</v>
      </c>
      <c r="AJ26" s="124">
        <v>16</v>
      </c>
      <c r="AK26" s="125">
        <f t="shared" si="0"/>
        <v>5565</v>
      </c>
    </row>
    <row r="27" spans="1:37" ht="15.75" customHeight="1" x14ac:dyDescent="0.2">
      <c r="A27" s="126">
        <v>21</v>
      </c>
      <c r="B27" s="127" t="s">
        <v>56</v>
      </c>
      <c r="C27" s="118">
        <v>2767</v>
      </c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>
        <v>1</v>
      </c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>
        <v>4</v>
      </c>
      <c r="AJ27" s="118">
        <v>14</v>
      </c>
      <c r="AK27" s="119">
        <f t="shared" si="0"/>
        <v>2786</v>
      </c>
    </row>
    <row r="28" spans="1:37" ht="15.75" customHeight="1" x14ac:dyDescent="0.2">
      <c r="A28" s="116">
        <v>22</v>
      </c>
      <c r="B28" s="117" t="s">
        <v>58</v>
      </c>
      <c r="C28" s="120">
        <v>2827</v>
      </c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>
        <v>8</v>
      </c>
      <c r="AJ28" s="120">
        <v>17</v>
      </c>
      <c r="AK28" s="121">
        <f t="shared" si="0"/>
        <v>2852</v>
      </c>
    </row>
    <row r="29" spans="1:37" ht="15.75" customHeight="1" x14ac:dyDescent="0.2">
      <c r="A29" s="116">
        <v>23</v>
      </c>
      <c r="B29" s="117" t="s">
        <v>60</v>
      </c>
      <c r="C29" s="120">
        <v>11551</v>
      </c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>
        <v>104</v>
      </c>
      <c r="W29" s="120">
        <v>6</v>
      </c>
      <c r="X29" s="120">
        <v>3</v>
      </c>
      <c r="Y29" s="120"/>
      <c r="Z29" s="120"/>
      <c r="AA29" s="120"/>
      <c r="AB29" s="120">
        <v>3</v>
      </c>
      <c r="AC29" s="120"/>
      <c r="AD29" s="120"/>
      <c r="AE29" s="120"/>
      <c r="AF29" s="120"/>
      <c r="AG29" s="120"/>
      <c r="AH29" s="120"/>
      <c r="AI29" s="120">
        <v>41</v>
      </c>
      <c r="AJ29" s="120">
        <v>46</v>
      </c>
      <c r="AK29" s="121">
        <f t="shared" si="0"/>
        <v>11754</v>
      </c>
    </row>
    <row r="30" spans="1:37" ht="15.75" customHeight="1" x14ac:dyDescent="0.2">
      <c r="A30" s="116">
        <v>24</v>
      </c>
      <c r="B30" s="117" t="s">
        <v>62</v>
      </c>
      <c r="C30" s="120">
        <v>4047</v>
      </c>
      <c r="D30" s="120"/>
      <c r="E30" s="120">
        <v>2</v>
      </c>
      <c r="F30" s="120"/>
      <c r="G30" s="120"/>
      <c r="H30" s="120"/>
      <c r="I30" s="120"/>
      <c r="J30" s="120"/>
      <c r="K30" s="120"/>
      <c r="L30" s="120"/>
      <c r="M30" s="120">
        <v>15</v>
      </c>
      <c r="N30" s="120"/>
      <c r="O30" s="120"/>
      <c r="P30" s="120"/>
      <c r="Q30" s="120">
        <v>1</v>
      </c>
      <c r="R30" s="120"/>
      <c r="S30" s="120">
        <v>167</v>
      </c>
      <c r="T30" s="120"/>
      <c r="U30" s="120"/>
      <c r="V30" s="120"/>
      <c r="W30" s="120"/>
      <c r="X30" s="120"/>
      <c r="Y30" s="120"/>
      <c r="Z30" s="120"/>
      <c r="AA30" s="120"/>
      <c r="AB30" s="120"/>
      <c r="AC30" s="120">
        <v>1</v>
      </c>
      <c r="AD30" s="120"/>
      <c r="AE30" s="120"/>
      <c r="AF30" s="120"/>
      <c r="AG30" s="120"/>
      <c r="AH30" s="120"/>
      <c r="AI30" s="120">
        <v>5</v>
      </c>
      <c r="AJ30" s="120">
        <v>12</v>
      </c>
      <c r="AK30" s="121">
        <f t="shared" si="0"/>
        <v>4250</v>
      </c>
    </row>
    <row r="31" spans="1:37" ht="15.75" customHeight="1" x14ac:dyDescent="0.2">
      <c r="A31" s="122">
        <v>25</v>
      </c>
      <c r="B31" s="123" t="s">
        <v>64</v>
      </c>
      <c r="C31" s="124">
        <v>2084</v>
      </c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>
        <v>21</v>
      </c>
      <c r="AA31" s="124"/>
      <c r="AB31" s="124"/>
      <c r="AC31" s="124"/>
      <c r="AD31" s="124"/>
      <c r="AE31" s="124"/>
      <c r="AF31" s="124"/>
      <c r="AG31" s="124"/>
      <c r="AH31" s="124"/>
      <c r="AI31" s="124">
        <v>14</v>
      </c>
      <c r="AJ31" s="124">
        <v>4</v>
      </c>
      <c r="AK31" s="125">
        <f t="shared" si="0"/>
        <v>2123</v>
      </c>
    </row>
    <row r="32" spans="1:37" ht="15.75" customHeight="1" x14ac:dyDescent="0.2">
      <c r="A32" s="126">
        <v>26</v>
      </c>
      <c r="B32" s="127" t="s">
        <v>66</v>
      </c>
      <c r="C32" s="118">
        <v>47386</v>
      </c>
      <c r="D32" s="118"/>
      <c r="E32" s="118"/>
      <c r="F32" s="118"/>
      <c r="G32" s="118">
        <v>44</v>
      </c>
      <c r="H32" s="118">
        <v>752</v>
      </c>
      <c r="I32" s="118">
        <v>245</v>
      </c>
      <c r="J32" s="118"/>
      <c r="K32" s="118"/>
      <c r="L32" s="118"/>
      <c r="M32" s="118">
        <v>1</v>
      </c>
      <c r="N32" s="118">
        <v>128</v>
      </c>
      <c r="O32" s="118"/>
      <c r="P32" s="118"/>
      <c r="Q32" s="118"/>
      <c r="R32" s="118"/>
      <c r="S32" s="118">
        <v>6</v>
      </c>
      <c r="T32" s="118"/>
      <c r="U32" s="118"/>
      <c r="V32" s="118"/>
      <c r="W32" s="118"/>
      <c r="X32" s="118"/>
      <c r="Y32" s="118"/>
      <c r="Z32" s="118"/>
      <c r="AA32" s="118">
        <v>9</v>
      </c>
      <c r="AB32" s="118"/>
      <c r="AC32" s="118"/>
      <c r="AD32" s="118"/>
      <c r="AE32" s="118">
        <v>16</v>
      </c>
      <c r="AF32" s="118">
        <v>1086</v>
      </c>
      <c r="AG32" s="118"/>
      <c r="AH32" s="118"/>
      <c r="AI32" s="118">
        <v>160</v>
      </c>
      <c r="AJ32" s="118">
        <v>236</v>
      </c>
      <c r="AK32" s="119">
        <f t="shared" si="0"/>
        <v>50069</v>
      </c>
    </row>
    <row r="33" spans="1:37" ht="15.75" customHeight="1" x14ac:dyDescent="0.2">
      <c r="A33" s="116">
        <v>27</v>
      </c>
      <c r="B33" s="117" t="s">
        <v>68</v>
      </c>
      <c r="C33" s="120">
        <v>5425</v>
      </c>
      <c r="D33" s="120"/>
      <c r="E33" s="120"/>
      <c r="F33" s="120"/>
      <c r="G33" s="120"/>
      <c r="H33" s="120"/>
      <c r="I33" s="120"/>
      <c r="J33" s="120">
        <v>1</v>
      </c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>
        <v>16</v>
      </c>
      <c r="AJ33" s="120">
        <v>12</v>
      </c>
      <c r="AK33" s="121">
        <f t="shared" si="0"/>
        <v>5454</v>
      </c>
    </row>
    <row r="34" spans="1:37" ht="15.75" customHeight="1" x14ac:dyDescent="0.2">
      <c r="A34" s="116">
        <v>28</v>
      </c>
      <c r="B34" s="117" t="s">
        <v>70</v>
      </c>
      <c r="C34" s="120">
        <v>30715</v>
      </c>
      <c r="D34" s="120"/>
      <c r="E34" s="120"/>
      <c r="F34" s="120"/>
      <c r="G34" s="120"/>
      <c r="H34" s="120"/>
      <c r="I34" s="120"/>
      <c r="J34" s="120"/>
      <c r="K34" s="120">
        <v>1</v>
      </c>
      <c r="L34" s="120"/>
      <c r="M34" s="120">
        <v>1</v>
      </c>
      <c r="N34" s="120"/>
      <c r="O34" s="120"/>
      <c r="P34" s="120"/>
      <c r="Q34" s="120"/>
      <c r="R34" s="120"/>
      <c r="S34" s="120">
        <v>9</v>
      </c>
      <c r="T34" s="120"/>
      <c r="U34" s="120"/>
      <c r="V34" s="120">
        <v>1145</v>
      </c>
      <c r="W34" s="120">
        <v>815</v>
      </c>
      <c r="X34" s="120">
        <v>589</v>
      </c>
      <c r="Y34" s="120"/>
      <c r="Z34" s="120"/>
      <c r="AA34" s="120"/>
      <c r="AB34" s="120">
        <v>58</v>
      </c>
      <c r="AC34" s="120"/>
      <c r="AD34" s="120"/>
      <c r="AE34" s="120"/>
      <c r="AF34" s="120"/>
      <c r="AG34" s="120"/>
      <c r="AH34" s="120"/>
      <c r="AI34" s="120">
        <v>72</v>
      </c>
      <c r="AJ34" s="120">
        <v>115</v>
      </c>
      <c r="AK34" s="121">
        <f t="shared" si="0"/>
        <v>33520</v>
      </c>
    </row>
    <row r="35" spans="1:37" ht="15.75" customHeight="1" x14ac:dyDescent="0.2">
      <c r="A35" s="116">
        <v>29</v>
      </c>
      <c r="B35" s="117" t="s">
        <v>72</v>
      </c>
      <c r="C35" s="120">
        <v>13893</v>
      </c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>
        <v>73</v>
      </c>
      <c r="T35" s="120"/>
      <c r="U35" s="120"/>
      <c r="V35" s="120">
        <v>13</v>
      </c>
      <c r="W35" s="120">
        <v>2</v>
      </c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>
        <v>30</v>
      </c>
      <c r="AJ35" s="120">
        <v>57</v>
      </c>
      <c r="AK35" s="121">
        <f t="shared" si="0"/>
        <v>14068</v>
      </c>
    </row>
    <row r="36" spans="1:37" ht="15.75" customHeight="1" x14ac:dyDescent="0.2">
      <c r="A36" s="122">
        <v>30</v>
      </c>
      <c r="B36" s="123" t="s">
        <v>74</v>
      </c>
      <c r="C36" s="124">
        <v>2471</v>
      </c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>
        <v>1</v>
      </c>
      <c r="AJ36" s="124">
        <v>13</v>
      </c>
      <c r="AK36" s="125">
        <f t="shared" si="0"/>
        <v>2485</v>
      </c>
    </row>
    <row r="37" spans="1:37" ht="15.75" customHeight="1" x14ac:dyDescent="0.2">
      <c r="A37" s="126">
        <v>31</v>
      </c>
      <c r="B37" s="127" t="s">
        <v>76</v>
      </c>
      <c r="C37" s="118">
        <v>5641</v>
      </c>
      <c r="D37" s="118"/>
      <c r="E37" s="118"/>
      <c r="F37" s="118">
        <v>47</v>
      </c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>
        <v>6</v>
      </c>
      <c r="V37" s="118"/>
      <c r="W37" s="118"/>
      <c r="X37" s="118"/>
      <c r="Y37" s="118"/>
      <c r="Z37" s="118">
        <v>410</v>
      </c>
      <c r="AA37" s="118"/>
      <c r="AB37" s="118"/>
      <c r="AC37" s="118"/>
      <c r="AD37" s="118"/>
      <c r="AE37" s="118"/>
      <c r="AF37" s="118"/>
      <c r="AG37" s="118"/>
      <c r="AH37" s="118"/>
      <c r="AI37" s="118">
        <v>19</v>
      </c>
      <c r="AJ37" s="118">
        <v>12</v>
      </c>
      <c r="AK37" s="119">
        <f t="shared" si="0"/>
        <v>6135</v>
      </c>
    </row>
    <row r="38" spans="1:37" ht="15.75" customHeight="1" x14ac:dyDescent="0.2">
      <c r="A38" s="116">
        <v>32</v>
      </c>
      <c r="B38" s="117" t="s">
        <v>78</v>
      </c>
      <c r="C38" s="120">
        <v>25495</v>
      </c>
      <c r="D38" s="120"/>
      <c r="E38" s="120">
        <v>4</v>
      </c>
      <c r="F38" s="120"/>
      <c r="G38" s="120"/>
      <c r="H38" s="120"/>
      <c r="I38" s="120"/>
      <c r="J38" s="120"/>
      <c r="K38" s="120"/>
      <c r="L38" s="120"/>
      <c r="M38" s="120">
        <v>19</v>
      </c>
      <c r="N38" s="120"/>
      <c r="O38" s="120">
        <v>5</v>
      </c>
      <c r="P38" s="120"/>
      <c r="Q38" s="120"/>
      <c r="R38" s="120">
        <v>6</v>
      </c>
      <c r="S38" s="120">
        <v>4</v>
      </c>
      <c r="T38" s="120"/>
      <c r="U38" s="120"/>
      <c r="V38" s="120"/>
      <c r="W38" s="120"/>
      <c r="X38" s="120"/>
      <c r="Y38" s="120">
        <v>8</v>
      </c>
      <c r="Z38" s="120"/>
      <c r="AA38" s="120"/>
      <c r="AB38" s="120"/>
      <c r="AC38" s="120"/>
      <c r="AD38" s="120"/>
      <c r="AE38" s="120"/>
      <c r="AF38" s="120"/>
      <c r="AG38" s="120">
        <v>2</v>
      </c>
      <c r="AH38" s="120"/>
      <c r="AI38" s="120">
        <v>78</v>
      </c>
      <c r="AJ38" s="120">
        <v>282</v>
      </c>
      <c r="AK38" s="121">
        <f t="shared" si="0"/>
        <v>25903</v>
      </c>
    </row>
    <row r="39" spans="1:37" ht="15.75" customHeight="1" x14ac:dyDescent="0.2">
      <c r="A39" s="116">
        <v>33</v>
      </c>
      <c r="B39" s="117" t="s">
        <v>80</v>
      </c>
      <c r="C39" s="120">
        <v>1061</v>
      </c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>
        <v>1</v>
      </c>
      <c r="AJ39" s="120">
        <v>294</v>
      </c>
      <c r="AK39" s="121">
        <f t="shared" ref="AK39:AK70" si="1">SUM(C39:AJ39)</f>
        <v>1356</v>
      </c>
    </row>
    <row r="40" spans="1:37" ht="15.75" customHeight="1" x14ac:dyDescent="0.2">
      <c r="A40" s="116">
        <v>34</v>
      </c>
      <c r="B40" s="117" t="s">
        <v>82</v>
      </c>
      <c r="C40" s="120">
        <v>3307</v>
      </c>
      <c r="D40" s="120"/>
      <c r="E40" s="120"/>
      <c r="F40" s="120">
        <v>3</v>
      </c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>
        <v>39</v>
      </c>
      <c r="AJ40" s="120">
        <v>26</v>
      </c>
      <c r="AK40" s="121">
        <f t="shared" si="1"/>
        <v>3375</v>
      </c>
    </row>
    <row r="41" spans="1:37" ht="15.75" customHeight="1" x14ac:dyDescent="0.2">
      <c r="A41" s="122">
        <v>35</v>
      </c>
      <c r="B41" s="123" t="s">
        <v>84</v>
      </c>
      <c r="C41" s="124">
        <v>5381</v>
      </c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>
        <v>20</v>
      </c>
      <c r="AJ41" s="124">
        <v>9</v>
      </c>
      <c r="AK41" s="125">
        <f t="shared" si="1"/>
        <v>5410</v>
      </c>
    </row>
    <row r="42" spans="1:37" ht="15.75" customHeight="1" x14ac:dyDescent="0.2">
      <c r="A42" s="126">
        <v>36</v>
      </c>
      <c r="B42" s="127" t="s">
        <v>187</v>
      </c>
      <c r="C42" s="118">
        <v>43894</v>
      </c>
      <c r="D42" s="118"/>
      <c r="E42" s="118"/>
      <c r="F42" s="118"/>
      <c r="G42" s="118">
        <v>342</v>
      </c>
      <c r="H42" s="118">
        <v>250</v>
      </c>
      <c r="I42" s="118">
        <v>723</v>
      </c>
      <c r="J42" s="118"/>
      <c r="K42" s="118"/>
      <c r="L42" s="118"/>
      <c r="M42" s="118"/>
      <c r="N42" s="118">
        <v>19</v>
      </c>
      <c r="O42" s="118"/>
      <c r="P42" s="118"/>
      <c r="Q42" s="118"/>
      <c r="R42" s="118"/>
      <c r="S42" s="118">
        <v>4</v>
      </c>
      <c r="T42" s="118"/>
      <c r="U42" s="118"/>
      <c r="V42" s="118"/>
      <c r="W42" s="118"/>
      <c r="X42" s="118"/>
      <c r="Y42" s="118"/>
      <c r="Z42" s="118"/>
      <c r="AA42" s="118">
        <v>102</v>
      </c>
      <c r="AB42" s="118"/>
      <c r="AC42" s="118"/>
      <c r="AD42" s="118"/>
      <c r="AE42" s="118">
        <v>165</v>
      </c>
      <c r="AF42" s="118">
        <v>117</v>
      </c>
      <c r="AG42" s="118"/>
      <c r="AH42" s="118"/>
      <c r="AI42" s="118">
        <v>75</v>
      </c>
      <c r="AJ42" s="118">
        <v>68</v>
      </c>
      <c r="AK42" s="119">
        <f t="shared" si="1"/>
        <v>45759</v>
      </c>
    </row>
    <row r="43" spans="1:37" ht="15.75" customHeight="1" x14ac:dyDescent="0.2">
      <c r="A43" s="116">
        <v>37</v>
      </c>
      <c r="B43" s="117" t="s">
        <v>88</v>
      </c>
      <c r="C43" s="120">
        <v>17998</v>
      </c>
      <c r="D43" s="120"/>
      <c r="E43" s="120"/>
      <c r="F43" s="120">
        <v>6</v>
      </c>
      <c r="G43" s="120"/>
      <c r="H43" s="120"/>
      <c r="I43" s="120"/>
      <c r="J43" s="120"/>
      <c r="K43" s="120"/>
      <c r="L43" s="120"/>
      <c r="M43" s="120"/>
      <c r="N43" s="120">
        <v>1</v>
      </c>
      <c r="O43" s="120"/>
      <c r="P43" s="120">
        <v>2</v>
      </c>
      <c r="Q43" s="120">
        <v>1</v>
      </c>
      <c r="R43" s="120"/>
      <c r="S43" s="120"/>
      <c r="T43" s="120"/>
      <c r="U43" s="120"/>
      <c r="V43" s="120"/>
      <c r="W43" s="120"/>
      <c r="X43" s="120"/>
      <c r="Y43" s="120"/>
      <c r="Z43" s="120">
        <v>12</v>
      </c>
      <c r="AA43" s="120"/>
      <c r="AB43" s="120"/>
      <c r="AC43" s="120"/>
      <c r="AD43" s="120"/>
      <c r="AE43" s="120"/>
      <c r="AF43" s="120"/>
      <c r="AG43" s="120"/>
      <c r="AH43" s="120"/>
      <c r="AI43" s="120">
        <v>55</v>
      </c>
      <c r="AJ43" s="120">
        <v>79</v>
      </c>
      <c r="AK43" s="121">
        <f t="shared" si="1"/>
        <v>18154</v>
      </c>
    </row>
    <row r="44" spans="1:37" ht="15.75" customHeight="1" x14ac:dyDescent="0.2">
      <c r="A44" s="116">
        <v>38</v>
      </c>
      <c r="B44" s="117" t="s">
        <v>90</v>
      </c>
      <c r="C44" s="120">
        <v>3822</v>
      </c>
      <c r="D44" s="120"/>
      <c r="E44" s="120"/>
      <c r="F44" s="120"/>
      <c r="G44" s="120"/>
      <c r="H44" s="120">
        <v>13</v>
      </c>
      <c r="I44" s="120">
        <v>3</v>
      </c>
      <c r="J44" s="120"/>
      <c r="K44" s="120"/>
      <c r="L44" s="120"/>
      <c r="M44" s="120"/>
      <c r="N44" s="120">
        <v>1</v>
      </c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>
        <v>2</v>
      </c>
      <c r="AF44" s="120">
        <v>8</v>
      </c>
      <c r="AG44" s="120"/>
      <c r="AH44" s="120"/>
      <c r="AI44" s="120">
        <v>11</v>
      </c>
      <c r="AJ44" s="120">
        <v>15</v>
      </c>
      <c r="AK44" s="121">
        <f t="shared" si="1"/>
        <v>3875</v>
      </c>
    </row>
    <row r="45" spans="1:37" ht="15.75" customHeight="1" x14ac:dyDescent="0.2">
      <c r="A45" s="116">
        <v>39</v>
      </c>
      <c r="B45" s="117" t="s">
        <v>92</v>
      </c>
      <c r="C45" s="120">
        <v>2555</v>
      </c>
      <c r="D45" s="120"/>
      <c r="E45" s="120"/>
      <c r="F45" s="120"/>
      <c r="G45" s="120"/>
      <c r="H45" s="120"/>
      <c r="I45" s="120"/>
      <c r="J45" s="120"/>
      <c r="K45" s="120"/>
      <c r="L45" s="120"/>
      <c r="M45" s="120">
        <v>7</v>
      </c>
      <c r="N45" s="120"/>
      <c r="O45" s="120"/>
      <c r="P45" s="120"/>
      <c r="Q45" s="120"/>
      <c r="R45" s="120">
        <v>4</v>
      </c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>
        <v>10</v>
      </c>
      <c r="AJ45" s="120">
        <v>22</v>
      </c>
      <c r="AK45" s="121">
        <f t="shared" si="1"/>
        <v>2598</v>
      </c>
    </row>
    <row r="46" spans="1:37" ht="15.75" customHeight="1" x14ac:dyDescent="0.2">
      <c r="A46" s="122">
        <v>40</v>
      </c>
      <c r="B46" s="123" t="s">
        <v>94</v>
      </c>
      <c r="C46" s="124">
        <v>21360</v>
      </c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>
        <v>2</v>
      </c>
      <c r="AI46" s="124">
        <v>49</v>
      </c>
      <c r="AJ46" s="124">
        <v>76</v>
      </c>
      <c r="AK46" s="125">
        <f t="shared" si="1"/>
        <v>21487</v>
      </c>
    </row>
    <row r="47" spans="1:37" ht="15.75" customHeight="1" x14ac:dyDescent="0.2">
      <c r="A47" s="126">
        <v>41</v>
      </c>
      <c r="B47" s="127" t="s">
        <v>96</v>
      </c>
      <c r="C47" s="118">
        <v>1254</v>
      </c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>
        <v>3</v>
      </c>
      <c r="AJ47" s="118">
        <v>3</v>
      </c>
      <c r="AK47" s="119">
        <f t="shared" si="1"/>
        <v>1260</v>
      </c>
    </row>
    <row r="48" spans="1:37" ht="15.75" customHeight="1" x14ac:dyDescent="0.2">
      <c r="A48" s="116">
        <v>42</v>
      </c>
      <c r="B48" s="117" t="s">
        <v>98</v>
      </c>
      <c r="C48" s="120">
        <v>2653</v>
      </c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>
        <v>7</v>
      </c>
      <c r="AJ48" s="120">
        <v>16</v>
      </c>
      <c r="AK48" s="121">
        <f t="shared" si="1"/>
        <v>2676</v>
      </c>
    </row>
    <row r="49" spans="1:37" ht="15.75" customHeight="1" x14ac:dyDescent="0.2">
      <c r="A49" s="116">
        <v>43</v>
      </c>
      <c r="B49" s="117" t="s">
        <v>100</v>
      </c>
      <c r="C49" s="120">
        <v>3967</v>
      </c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>
        <v>1</v>
      </c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>
        <v>2</v>
      </c>
      <c r="AJ49" s="120">
        <v>10</v>
      </c>
      <c r="AK49" s="121">
        <f t="shared" si="1"/>
        <v>3980</v>
      </c>
    </row>
    <row r="50" spans="1:37" ht="15.75" customHeight="1" x14ac:dyDescent="0.2">
      <c r="A50" s="116">
        <v>44</v>
      </c>
      <c r="B50" s="117" t="s">
        <v>102</v>
      </c>
      <c r="C50" s="120">
        <v>7463</v>
      </c>
      <c r="D50" s="120"/>
      <c r="E50" s="120"/>
      <c r="F50" s="120"/>
      <c r="G50" s="120">
        <v>5</v>
      </c>
      <c r="H50" s="120">
        <v>4</v>
      </c>
      <c r="I50" s="120">
        <v>6</v>
      </c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>
        <v>2</v>
      </c>
      <c r="W50" s="120"/>
      <c r="X50" s="120"/>
      <c r="Y50" s="120"/>
      <c r="Z50" s="120"/>
      <c r="AA50" s="120">
        <v>1</v>
      </c>
      <c r="AB50" s="120"/>
      <c r="AC50" s="120"/>
      <c r="AD50" s="120"/>
      <c r="AE50" s="120"/>
      <c r="AF50" s="120">
        <v>5</v>
      </c>
      <c r="AG50" s="120"/>
      <c r="AH50" s="120"/>
      <c r="AI50" s="120">
        <v>20</v>
      </c>
      <c r="AJ50" s="120">
        <v>6</v>
      </c>
      <c r="AK50" s="121">
        <f t="shared" si="1"/>
        <v>7512</v>
      </c>
    </row>
    <row r="51" spans="1:37" ht="15.75" customHeight="1" x14ac:dyDescent="0.2">
      <c r="A51" s="122">
        <v>45</v>
      </c>
      <c r="B51" s="123" t="s">
        <v>104</v>
      </c>
      <c r="C51" s="124">
        <v>9364</v>
      </c>
      <c r="D51" s="124"/>
      <c r="E51" s="124"/>
      <c r="F51" s="124"/>
      <c r="G51" s="124"/>
      <c r="H51" s="124">
        <v>2</v>
      </c>
      <c r="I51" s="124">
        <v>6</v>
      </c>
      <c r="J51" s="124"/>
      <c r="K51" s="124"/>
      <c r="L51" s="124"/>
      <c r="M51" s="124"/>
      <c r="N51" s="124">
        <v>2</v>
      </c>
      <c r="O51" s="124"/>
      <c r="P51" s="124"/>
      <c r="Q51" s="124"/>
      <c r="R51" s="124"/>
      <c r="S51" s="124">
        <v>4</v>
      </c>
      <c r="T51" s="124"/>
      <c r="U51" s="124"/>
      <c r="V51" s="124"/>
      <c r="W51" s="124"/>
      <c r="X51" s="124"/>
      <c r="Y51" s="124"/>
      <c r="Z51" s="124"/>
      <c r="AA51" s="124">
        <v>1</v>
      </c>
      <c r="AB51" s="124"/>
      <c r="AC51" s="124"/>
      <c r="AD51" s="124"/>
      <c r="AE51" s="124"/>
      <c r="AF51" s="124"/>
      <c r="AG51" s="124"/>
      <c r="AH51" s="124"/>
      <c r="AI51" s="124">
        <v>24</v>
      </c>
      <c r="AJ51" s="124">
        <v>11</v>
      </c>
      <c r="AK51" s="125">
        <f t="shared" si="1"/>
        <v>9414</v>
      </c>
    </row>
    <row r="52" spans="1:37" ht="15.75" customHeight="1" x14ac:dyDescent="0.2">
      <c r="A52" s="126">
        <v>46</v>
      </c>
      <c r="B52" s="127" t="s">
        <v>106</v>
      </c>
      <c r="C52" s="118">
        <v>1149</v>
      </c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>
        <v>1</v>
      </c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>
        <v>8</v>
      </c>
      <c r="AJ52" s="118">
        <v>11</v>
      </c>
      <c r="AK52" s="119">
        <f t="shared" si="1"/>
        <v>1169</v>
      </c>
    </row>
    <row r="53" spans="1:37" ht="15.75" customHeight="1" x14ac:dyDescent="0.2">
      <c r="A53" s="116">
        <v>47</v>
      </c>
      <c r="B53" s="117" t="s">
        <v>108</v>
      </c>
      <c r="C53" s="120">
        <v>3362</v>
      </c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>
        <v>2</v>
      </c>
      <c r="AJ53" s="120">
        <v>7</v>
      </c>
      <c r="AK53" s="121">
        <f t="shared" si="1"/>
        <v>3371</v>
      </c>
    </row>
    <row r="54" spans="1:37" ht="15.75" customHeight="1" x14ac:dyDescent="0.2">
      <c r="A54" s="116">
        <v>48</v>
      </c>
      <c r="B54" s="117" t="s">
        <v>261</v>
      </c>
      <c r="C54" s="120">
        <v>5482</v>
      </c>
      <c r="D54" s="120"/>
      <c r="E54" s="120"/>
      <c r="F54" s="120"/>
      <c r="G54" s="120">
        <v>1</v>
      </c>
      <c r="H54" s="120"/>
      <c r="I54" s="120">
        <v>2</v>
      </c>
      <c r="J54" s="120"/>
      <c r="K54" s="120"/>
      <c r="L54" s="120"/>
      <c r="M54" s="120"/>
      <c r="N54" s="120">
        <v>2</v>
      </c>
      <c r="O54" s="120"/>
      <c r="P54" s="120"/>
      <c r="Q54" s="120"/>
      <c r="R54" s="120"/>
      <c r="S54" s="120">
        <v>2</v>
      </c>
      <c r="T54" s="120"/>
      <c r="U54" s="120"/>
      <c r="V54" s="120"/>
      <c r="W54" s="120"/>
      <c r="X54" s="120"/>
      <c r="Y54" s="120"/>
      <c r="Z54" s="120"/>
      <c r="AA54" s="120">
        <v>1</v>
      </c>
      <c r="AB54" s="120"/>
      <c r="AC54" s="120"/>
      <c r="AD54" s="120"/>
      <c r="AE54" s="120"/>
      <c r="AF54" s="120"/>
      <c r="AG54" s="120"/>
      <c r="AH54" s="120"/>
      <c r="AI54" s="120">
        <v>30</v>
      </c>
      <c r="AJ54" s="120">
        <v>53</v>
      </c>
      <c r="AK54" s="121">
        <f t="shared" si="1"/>
        <v>5573</v>
      </c>
    </row>
    <row r="55" spans="1:37" ht="15.75" customHeight="1" x14ac:dyDescent="0.2">
      <c r="A55" s="116">
        <v>49</v>
      </c>
      <c r="B55" s="117" t="s">
        <v>112</v>
      </c>
      <c r="C55" s="120">
        <v>12186</v>
      </c>
      <c r="D55" s="120"/>
      <c r="E55" s="120"/>
      <c r="F55" s="120"/>
      <c r="G55" s="120"/>
      <c r="H55" s="120"/>
      <c r="I55" s="120"/>
      <c r="J55" s="120"/>
      <c r="K55" s="120">
        <v>257</v>
      </c>
      <c r="L55" s="120"/>
      <c r="M55" s="120">
        <v>1</v>
      </c>
      <c r="N55" s="120"/>
      <c r="O55" s="120"/>
      <c r="P55" s="120"/>
      <c r="Q55" s="120"/>
      <c r="R55" s="120"/>
      <c r="S55" s="120">
        <v>2</v>
      </c>
      <c r="T55" s="120"/>
      <c r="U55" s="120"/>
      <c r="V55" s="120">
        <v>10</v>
      </c>
      <c r="W55" s="120">
        <v>96</v>
      </c>
      <c r="X55" s="120">
        <v>24</v>
      </c>
      <c r="Y55" s="120"/>
      <c r="Z55" s="120"/>
      <c r="AA55" s="120"/>
      <c r="AB55" s="120">
        <v>1</v>
      </c>
      <c r="AC55" s="120"/>
      <c r="AD55" s="120"/>
      <c r="AE55" s="120"/>
      <c r="AF55" s="120"/>
      <c r="AG55" s="120"/>
      <c r="AH55" s="120"/>
      <c r="AI55" s="120">
        <v>82</v>
      </c>
      <c r="AJ55" s="120">
        <v>78</v>
      </c>
      <c r="AK55" s="121">
        <f t="shared" si="1"/>
        <v>12737</v>
      </c>
    </row>
    <row r="56" spans="1:37" ht="15.75" customHeight="1" x14ac:dyDescent="0.2">
      <c r="A56" s="122">
        <v>50</v>
      </c>
      <c r="B56" s="123" t="s">
        <v>114</v>
      </c>
      <c r="C56" s="124">
        <v>7061</v>
      </c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>
        <v>44</v>
      </c>
      <c r="T56" s="124"/>
      <c r="U56" s="124"/>
      <c r="V56" s="124">
        <v>81</v>
      </c>
      <c r="W56" s="124">
        <v>39</v>
      </c>
      <c r="X56" s="124">
        <v>24</v>
      </c>
      <c r="Y56" s="124"/>
      <c r="Z56" s="124"/>
      <c r="AA56" s="124"/>
      <c r="AB56" s="124">
        <v>2</v>
      </c>
      <c r="AC56" s="124"/>
      <c r="AD56" s="124"/>
      <c r="AE56" s="124"/>
      <c r="AF56" s="124"/>
      <c r="AG56" s="124"/>
      <c r="AH56" s="124"/>
      <c r="AI56" s="124">
        <v>21</v>
      </c>
      <c r="AJ56" s="124">
        <v>20</v>
      </c>
      <c r="AK56" s="125">
        <f t="shared" si="1"/>
        <v>7292</v>
      </c>
    </row>
    <row r="57" spans="1:37" ht="15.75" customHeight="1" x14ac:dyDescent="0.2">
      <c r="A57" s="126">
        <v>51</v>
      </c>
      <c r="B57" s="127" t="s">
        <v>116</v>
      </c>
      <c r="C57" s="118">
        <v>7701</v>
      </c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>
        <v>8</v>
      </c>
      <c r="T57" s="118"/>
      <c r="U57" s="118"/>
      <c r="V57" s="118">
        <v>1</v>
      </c>
      <c r="W57" s="118"/>
      <c r="X57" s="118">
        <v>1</v>
      </c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>
        <v>11</v>
      </c>
      <c r="AJ57" s="118">
        <v>20</v>
      </c>
      <c r="AK57" s="119">
        <f t="shared" si="1"/>
        <v>7742</v>
      </c>
    </row>
    <row r="58" spans="1:37" ht="15.75" customHeight="1" x14ac:dyDescent="0.2">
      <c r="A58" s="116">
        <v>52</v>
      </c>
      <c r="B58" s="117" t="s">
        <v>118</v>
      </c>
      <c r="C58" s="120">
        <v>36352</v>
      </c>
      <c r="D58" s="120"/>
      <c r="E58" s="120"/>
      <c r="F58" s="120"/>
      <c r="G58" s="120"/>
      <c r="H58" s="120">
        <v>4</v>
      </c>
      <c r="I58" s="120">
        <v>11</v>
      </c>
      <c r="J58" s="120"/>
      <c r="K58" s="120"/>
      <c r="L58" s="120"/>
      <c r="M58" s="120">
        <v>2</v>
      </c>
      <c r="N58" s="120"/>
      <c r="O58" s="120"/>
      <c r="P58" s="120"/>
      <c r="Q58" s="120"/>
      <c r="R58" s="120"/>
      <c r="S58" s="120">
        <v>1</v>
      </c>
      <c r="T58" s="120"/>
      <c r="U58" s="120"/>
      <c r="V58" s="120">
        <v>1</v>
      </c>
      <c r="W58" s="120"/>
      <c r="X58" s="120"/>
      <c r="Y58" s="120"/>
      <c r="Z58" s="120"/>
      <c r="AA58" s="120"/>
      <c r="AB58" s="120"/>
      <c r="AC58" s="120"/>
      <c r="AD58" s="120"/>
      <c r="AE58" s="120">
        <v>1</v>
      </c>
      <c r="AF58" s="120">
        <v>2</v>
      </c>
      <c r="AG58" s="120"/>
      <c r="AH58" s="120"/>
      <c r="AI58" s="120">
        <v>133</v>
      </c>
      <c r="AJ58" s="120">
        <v>372</v>
      </c>
      <c r="AK58" s="121">
        <f t="shared" si="1"/>
        <v>36879</v>
      </c>
    </row>
    <row r="59" spans="1:37" ht="15.75" customHeight="1" x14ac:dyDescent="0.2">
      <c r="A59" s="116">
        <v>53</v>
      </c>
      <c r="B59" s="117" t="s">
        <v>120</v>
      </c>
      <c r="C59" s="120">
        <v>18897</v>
      </c>
      <c r="D59" s="120"/>
      <c r="E59" s="120">
        <v>2</v>
      </c>
      <c r="F59" s="120"/>
      <c r="G59" s="120"/>
      <c r="H59" s="120">
        <v>1</v>
      </c>
      <c r="I59" s="120">
        <v>1</v>
      </c>
      <c r="J59" s="120"/>
      <c r="K59" s="120"/>
      <c r="L59" s="120"/>
      <c r="M59" s="120">
        <v>4</v>
      </c>
      <c r="N59" s="120">
        <v>1</v>
      </c>
      <c r="O59" s="120"/>
      <c r="P59" s="120"/>
      <c r="Q59" s="120">
        <v>2</v>
      </c>
      <c r="R59" s="120"/>
      <c r="S59" s="120">
        <v>2</v>
      </c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>
        <v>75</v>
      </c>
      <c r="AJ59" s="120">
        <v>230</v>
      </c>
      <c r="AK59" s="121">
        <f t="shared" si="1"/>
        <v>19215</v>
      </c>
    </row>
    <row r="60" spans="1:37" ht="15.75" customHeight="1" x14ac:dyDescent="0.2">
      <c r="A60" s="116">
        <v>54</v>
      </c>
      <c r="B60" s="117" t="s">
        <v>122</v>
      </c>
      <c r="C60" s="120">
        <v>350</v>
      </c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>
        <v>54</v>
      </c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>
        <v>1</v>
      </c>
      <c r="AJ60" s="120">
        <v>8</v>
      </c>
      <c r="AK60" s="121">
        <f t="shared" si="1"/>
        <v>413</v>
      </c>
    </row>
    <row r="61" spans="1:37" ht="15.75" customHeight="1" x14ac:dyDescent="0.2">
      <c r="A61" s="122">
        <v>55</v>
      </c>
      <c r="B61" s="123" t="s">
        <v>124</v>
      </c>
      <c r="C61" s="124">
        <v>16056</v>
      </c>
      <c r="D61" s="124"/>
      <c r="E61" s="124"/>
      <c r="F61" s="124"/>
      <c r="G61" s="124">
        <v>1</v>
      </c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>
        <v>80</v>
      </c>
      <c r="T61" s="124"/>
      <c r="U61" s="124"/>
      <c r="V61" s="124">
        <v>12</v>
      </c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>
        <v>71</v>
      </c>
      <c r="AJ61" s="124">
        <v>122</v>
      </c>
      <c r="AK61" s="125">
        <f t="shared" si="1"/>
        <v>16342</v>
      </c>
    </row>
    <row r="62" spans="1:37" ht="15.75" customHeight="1" x14ac:dyDescent="0.2">
      <c r="A62" s="126">
        <v>56</v>
      </c>
      <c r="B62" s="127" t="s">
        <v>126</v>
      </c>
      <c r="C62" s="118">
        <v>1852</v>
      </c>
      <c r="D62" s="118"/>
      <c r="E62" s="118"/>
      <c r="F62" s="118">
        <v>894</v>
      </c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>
        <v>134</v>
      </c>
      <c r="V62" s="118"/>
      <c r="W62" s="118"/>
      <c r="X62" s="118"/>
      <c r="Y62" s="118"/>
      <c r="Z62" s="118">
        <v>45</v>
      </c>
      <c r="AA62" s="118"/>
      <c r="AB62" s="118"/>
      <c r="AC62" s="118"/>
      <c r="AD62" s="118"/>
      <c r="AE62" s="118"/>
      <c r="AF62" s="118"/>
      <c r="AG62" s="118"/>
      <c r="AH62" s="118"/>
      <c r="AI62" s="118">
        <v>13</v>
      </c>
      <c r="AJ62" s="118">
        <v>8</v>
      </c>
      <c r="AK62" s="119">
        <f t="shared" si="1"/>
        <v>2946</v>
      </c>
    </row>
    <row r="63" spans="1:37" ht="15.75" customHeight="1" x14ac:dyDescent="0.2">
      <c r="A63" s="116">
        <v>57</v>
      </c>
      <c r="B63" s="117" t="s">
        <v>128</v>
      </c>
      <c r="C63" s="120">
        <v>9257</v>
      </c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>
        <v>39</v>
      </c>
      <c r="W63" s="120">
        <v>2</v>
      </c>
      <c r="X63" s="120"/>
      <c r="Y63" s="120"/>
      <c r="Z63" s="120"/>
      <c r="AA63" s="120"/>
      <c r="AB63" s="120">
        <v>1</v>
      </c>
      <c r="AC63" s="120"/>
      <c r="AD63" s="120"/>
      <c r="AE63" s="120"/>
      <c r="AF63" s="120"/>
      <c r="AG63" s="120"/>
      <c r="AH63" s="120"/>
      <c r="AI63" s="120">
        <v>24</v>
      </c>
      <c r="AJ63" s="120">
        <v>16</v>
      </c>
      <c r="AK63" s="121">
        <f t="shared" si="1"/>
        <v>9339</v>
      </c>
    </row>
    <row r="64" spans="1:37" ht="15.75" customHeight="1" x14ac:dyDescent="0.2">
      <c r="A64" s="116">
        <v>58</v>
      </c>
      <c r="B64" s="117" t="s">
        <v>130</v>
      </c>
      <c r="C64" s="120">
        <v>7758</v>
      </c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>
        <v>36</v>
      </c>
      <c r="AJ64" s="120">
        <v>20</v>
      </c>
      <c r="AK64" s="121">
        <f t="shared" si="1"/>
        <v>7814</v>
      </c>
    </row>
    <row r="65" spans="1:37" ht="15.75" customHeight="1" x14ac:dyDescent="0.2">
      <c r="A65" s="116">
        <v>59</v>
      </c>
      <c r="B65" s="117" t="s">
        <v>132</v>
      </c>
      <c r="C65" s="120">
        <v>4802</v>
      </c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>
        <v>17</v>
      </c>
      <c r="AJ65" s="120">
        <v>37</v>
      </c>
      <c r="AK65" s="121">
        <f t="shared" si="1"/>
        <v>4856</v>
      </c>
    </row>
    <row r="66" spans="1:37" ht="15.75" customHeight="1" x14ac:dyDescent="0.2">
      <c r="A66" s="122">
        <v>60</v>
      </c>
      <c r="B66" s="123" t="s">
        <v>134</v>
      </c>
      <c r="C66" s="124">
        <v>5589</v>
      </c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>
        <v>1</v>
      </c>
      <c r="AA66" s="124"/>
      <c r="AB66" s="124"/>
      <c r="AC66" s="124"/>
      <c r="AD66" s="124"/>
      <c r="AE66" s="124"/>
      <c r="AF66" s="124"/>
      <c r="AG66" s="124"/>
      <c r="AH66" s="124"/>
      <c r="AI66" s="124">
        <v>8</v>
      </c>
      <c r="AJ66" s="124">
        <v>33</v>
      </c>
      <c r="AK66" s="125">
        <f t="shared" si="1"/>
        <v>5631</v>
      </c>
    </row>
    <row r="67" spans="1:37" ht="15.75" customHeight="1" x14ac:dyDescent="0.2">
      <c r="A67" s="126">
        <v>61</v>
      </c>
      <c r="B67" s="127" t="s">
        <v>136</v>
      </c>
      <c r="C67" s="118">
        <v>3739</v>
      </c>
      <c r="D67" s="118"/>
      <c r="E67" s="118">
        <v>2</v>
      </c>
      <c r="F67" s="118"/>
      <c r="G67" s="118"/>
      <c r="H67" s="118"/>
      <c r="I67" s="118"/>
      <c r="J67" s="118"/>
      <c r="K67" s="118"/>
      <c r="L67" s="118"/>
      <c r="M67" s="118">
        <v>12</v>
      </c>
      <c r="N67" s="118"/>
      <c r="O67" s="118">
        <v>1</v>
      </c>
      <c r="P67" s="118"/>
      <c r="Q67" s="118"/>
      <c r="R67" s="118">
        <v>5</v>
      </c>
      <c r="S67" s="118">
        <v>50</v>
      </c>
      <c r="T67" s="118"/>
      <c r="U67" s="118"/>
      <c r="V67" s="118"/>
      <c r="W67" s="118"/>
      <c r="X67" s="118"/>
      <c r="Y67" s="118">
        <v>2</v>
      </c>
      <c r="Z67" s="118"/>
      <c r="AA67" s="118"/>
      <c r="AB67" s="118"/>
      <c r="AC67" s="118">
        <v>1</v>
      </c>
      <c r="AD67" s="118"/>
      <c r="AE67" s="118"/>
      <c r="AF67" s="118"/>
      <c r="AG67" s="118"/>
      <c r="AH67" s="118"/>
      <c r="AI67" s="118">
        <v>10</v>
      </c>
      <c r="AJ67" s="118">
        <v>27</v>
      </c>
      <c r="AK67" s="119">
        <f t="shared" si="1"/>
        <v>3849</v>
      </c>
    </row>
    <row r="68" spans="1:37" ht="15.75" customHeight="1" x14ac:dyDescent="0.2">
      <c r="A68" s="116">
        <v>62</v>
      </c>
      <c r="B68" s="117" t="s">
        <v>138</v>
      </c>
      <c r="C68" s="120">
        <v>1839</v>
      </c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>
        <v>3</v>
      </c>
      <c r="AJ68" s="120">
        <v>17</v>
      </c>
      <c r="AK68" s="121">
        <f t="shared" si="1"/>
        <v>1859</v>
      </c>
    </row>
    <row r="69" spans="1:37" ht="15.75" customHeight="1" x14ac:dyDescent="0.2">
      <c r="A69" s="116">
        <v>63</v>
      </c>
      <c r="B69" s="117" t="s">
        <v>140</v>
      </c>
      <c r="C69" s="120">
        <v>2050</v>
      </c>
      <c r="D69" s="120"/>
      <c r="E69" s="120"/>
      <c r="F69" s="120"/>
      <c r="G69" s="120"/>
      <c r="H69" s="120"/>
      <c r="I69" s="120"/>
      <c r="J69" s="120"/>
      <c r="K69" s="120"/>
      <c r="L69" s="120"/>
      <c r="M69" s="120">
        <v>3</v>
      </c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>
        <v>8</v>
      </c>
      <c r="AJ69" s="120">
        <v>9</v>
      </c>
      <c r="AK69" s="121">
        <f t="shared" si="1"/>
        <v>2070</v>
      </c>
    </row>
    <row r="70" spans="1:37" ht="15.75" customHeight="1" x14ac:dyDescent="0.2">
      <c r="A70" s="116">
        <v>64</v>
      </c>
      <c r="B70" s="117" t="s">
        <v>142</v>
      </c>
      <c r="C70" s="120">
        <v>1909</v>
      </c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>
        <v>1</v>
      </c>
      <c r="AA70" s="120"/>
      <c r="AB70" s="120"/>
      <c r="AC70" s="120"/>
      <c r="AD70" s="120"/>
      <c r="AE70" s="120"/>
      <c r="AF70" s="120"/>
      <c r="AG70" s="120"/>
      <c r="AH70" s="120"/>
      <c r="AI70" s="120">
        <v>6</v>
      </c>
      <c r="AJ70" s="120">
        <v>4</v>
      </c>
      <c r="AK70" s="121">
        <f t="shared" si="1"/>
        <v>1920</v>
      </c>
    </row>
    <row r="71" spans="1:37" ht="15.75" customHeight="1" x14ac:dyDescent="0.2">
      <c r="A71" s="122">
        <v>65</v>
      </c>
      <c r="B71" s="123" t="s">
        <v>188</v>
      </c>
      <c r="C71" s="124">
        <v>7856</v>
      </c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4"/>
      <c r="AF71" s="124"/>
      <c r="AG71" s="124"/>
      <c r="AH71" s="124"/>
      <c r="AI71" s="124">
        <v>8</v>
      </c>
      <c r="AJ71" s="124">
        <v>5</v>
      </c>
      <c r="AK71" s="125">
        <f t="shared" ref="AK71:AK75" si="2">SUM(C71:AJ71)</f>
        <v>7869</v>
      </c>
    </row>
    <row r="72" spans="1:37" ht="15.75" customHeight="1" x14ac:dyDescent="0.2">
      <c r="A72" s="126">
        <v>66</v>
      </c>
      <c r="B72" s="127" t="s">
        <v>189</v>
      </c>
      <c r="C72" s="118">
        <v>1836</v>
      </c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>
        <v>14</v>
      </c>
      <c r="AJ72" s="118">
        <v>21</v>
      </c>
      <c r="AK72" s="119">
        <f t="shared" si="2"/>
        <v>1871</v>
      </c>
    </row>
    <row r="73" spans="1:37" ht="15.75" customHeight="1" x14ac:dyDescent="0.2">
      <c r="A73" s="116">
        <v>67</v>
      </c>
      <c r="B73" s="117" t="s">
        <v>148</v>
      </c>
      <c r="C73" s="120">
        <v>5295</v>
      </c>
      <c r="D73" s="120"/>
      <c r="E73" s="120">
        <v>4</v>
      </c>
      <c r="F73" s="120"/>
      <c r="G73" s="120"/>
      <c r="H73" s="120"/>
      <c r="I73" s="120"/>
      <c r="J73" s="120"/>
      <c r="K73" s="120"/>
      <c r="L73" s="120"/>
      <c r="M73" s="120">
        <v>8</v>
      </c>
      <c r="N73" s="120"/>
      <c r="O73" s="120">
        <v>2</v>
      </c>
      <c r="P73" s="120"/>
      <c r="Q73" s="120">
        <v>6</v>
      </c>
      <c r="R73" s="120">
        <v>16</v>
      </c>
      <c r="S73" s="120"/>
      <c r="T73" s="120"/>
      <c r="U73" s="120"/>
      <c r="V73" s="120"/>
      <c r="W73" s="120"/>
      <c r="X73" s="120"/>
      <c r="Y73" s="120">
        <v>9</v>
      </c>
      <c r="Z73" s="120"/>
      <c r="AA73" s="120"/>
      <c r="AB73" s="120"/>
      <c r="AC73" s="120"/>
      <c r="AD73" s="120">
        <v>1</v>
      </c>
      <c r="AE73" s="120"/>
      <c r="AF73" s="120"/>
      <c r="AG73" s="120">
        <v>1</v>
      </c>
      <c r="AH73" s="120"/>
      <c r="AI73" s="120">
        <v>11</v>
      </c>
      <c r="AJ73" s="120">
        <v>32</v>
      </c>
      <c r="AK73" s="121">
        <f t="shared" si="2"/>
        <v>5385</v>
      </c>
    </row>
    <row r="74" spans="1:37" ht="15.75" customHeight="1" x14ac:dyDescent="0.2">
      <c r="A74" s="116">
        <v>68</v>
      </c>
      <c r="B74" s="117" t="s">
        <v>190</v>
      </c>
      <c r="C74" s="120">
        <v>1111</v>
      </c>
      <c r="D74" s="120"/>
      <c r="E74" s="120">
        <v>14</v>
      </c>
      <c r="F74" s="120"/>
      <c r="G74" s="120"/>
      <c r="H74" s="120"/>
      <c r="I74" s="120"/>
      <c r="J74" s="120"/>
      <c r="K74" s="120"/>
      <c r="L74" s="120"/>
      <c r="M74" s="120">
        <v>15</v>
      </c>
      <c r="N74" s="120"/>
      <c r="O74" s="120">
        <v>11</v>
      </c>
      <c r="P74" s="120"/>
      <c r="Q74" s="120">
        <v>194</v>
      </c>
      <c r="R74" s="120">
        <v>248</v>
      </c>
      <c r="S74" s="120"/>
      <c r="T74" s="120"/>
      <c r="U74" s="120"/>
      <c r="V74" s="120"/>
      <c r="W74" s="120"/>
      <c r="X74" s="120"/>
      <c r="Y74" s="120">
        <v>21</v>
      </c>
      <c r="Z74" s="120"/>
      <c r="AA74" s="120"/>
      <c r="AB74" s="120"/>
      <c r="AC74" s="120">
        <v>12</v>
      </c>
      <c r="AD74" s="120">
        <v>16</v>
      </c>
      <c r="AE74" s="120"/>
      <c r="AF74" s="120"/>
      <c r="AG74" s="120">
        <v>10</v>
      </c>
      <c r="AH74" s="120"/>
      <c r="AI74" s="120">
        <v>8</v>
      </c>
      <c r="AJ74" s="120">
        <v>10</v>
      </c>
      <c r="AK74" s="121">
        <f t="shared" si="2"/>
        <v>1670</v>
      </c>
    </row>
    <row r="75" spans="1:37" ht="15.75" customHeight="1" thickBot="1" x14ac:dyDescent="0.25">
      <c r="A75" s="128">
        <v>69</v>
      </c>
      <c r="B75" s="129" t="s">
        <v>152</v>
      </c>
      <c r="C75" s="130">
        <v>4714</v>
      </c>
      <c r="D75" s="130"/>
      <c r="E75" s="130"/>
      <c r="F75" s="130"/>
      <c r="G75" s="130"/>
      <c r="H75" s="130"/>
      <c r="I75" s="130"/>
      <c r="J75" s="130"/>
      <c r="K75" s="130"/>
      <c r="L75" s="130"/>
      <c r="M75" s="130">
        <v>15</v>
      </c>
      <c r="N75" s="130"/>
      <c r="O75" s="130">
        <v>8</v>
      </c>
      <c r="P75" s="130"/>
      <c r="Q75" s="130">
        <v>1</v>
      </c>
      <c r="R75" s="130">
        <v>9</v>
      </c>
      <c r="S75" s="130"/>
      <c r="T75" s="130"/>
      <c r="U75" s="130"/>
      <c r="V75" s="130"/>
      <c r="W75" s="130"/>
      <c r="X75" s="130"/>
      <c r="Y75" s="130">
        <v>11</v>
      </c>
      <c r="Z75" s="130"/>
      <c r="AA75" s="130"/>
      <c r="AB75" s="130"/>
      <c r="AC75" s="130"/>
      <c r="AD75" s="130"/>
      <c r="AE75" s="130"/>
      <c r="AF75" s="130"/>
      <c r="AG75" s="130">
        <v>1</v>
      </c>
      <c r="AH75" s="130"/>
      <c r="AI75" s="130">
        <v>10</v>
      </c>
      <c r="AJ75" s="130">
        <v>20</v>
      </c>
      <c r="AK75" s="131">
        <f t="shared" si="2"/>
        <v>4789</v>
      </c>
    </row>
    <row r="76" spans="1:37" ht="15.75" thickBot="1" x14ac:dyDescent="0.25">
      <c r="A76" s="163" t="s">
        <v>194</v>
      </c>
      <c r="B76" s="164"/>
      <c r="C76" s="132">
        <f t="shared" ref="C76:AJ76" si="3">SUM(C7:C75)</f>
        <v>643371</v>
      </c>
      <c r="D76" s="132">
        <f t="shared" si="3"/>
        <v>2955</v>
      </c>
      <c r="E76" s="132">
        <f t="shared" si="3"/>
        <v>607</v>
      </c>
      <c r="F76" s="132">
        <f t="shared" si="3"/>
        <v>953</v>
      </c>
      <c r="G76" s="132">
        <f t="shared" si="3"/>
        <v>393</v>
      </c>
      <c r="H76" s="132">
        <f t="shared" si="3"/>
        <v>1026</v>
      </c>
      <c r="I76" s="132">
        <f t="shared" si="3"/>
        <v>997</v>
      </c>
      <c r="J76" s="132">
        <f t="shared" si="3"/>
        <v>923</v>
      </c>
      <c r="K76" s="132">
        <f t="shared" si="3"/>
        <v>260</v>
      </c>
      <c r="L76" s="132">
        <f t="shared" si="3"/>
        <v>620</v>
      </c>
      <c r="M76" s="132">
        <f t="shared" si="3"/>
        <v>404</v>
      </c>
      <c r="N76" s="132">
        <f t="shared" si="3"/>
        <v>154</v>
      </c>
      <c r="O76" s="132">
        <f t="shared" si="3"/>
        <v>677</v>
      </c>
      <c r="P76" s="132">
        <f t="shared" si="3"/>
        <v>464</v>
      </c>
      <c r="Q76" s="132">
        <f t="shared" si="3"/>
        <v>383</v>
      </c>
      <c r="R76" s="132">
        <f t="shared" si="3"/>
        <v>525</v>
      </c>
      <c r="S76" s="132">
        <f t="shared" si="3"/>
        <v>509</v>
      </c>
      <c r="T76" s="132">
        <f t="shared" si="3"/>
        <v>549</v>
      </c>
      <c r="U76" s="132">
        <f t="shared" si="3"/>
        <v>181</v>
      </c>
      <c r="V76" s="132">
        <f t="shared" si="3"/>
        <v>1416</v>
      </c>
      <c r="W76" s="132">
        <f t="shared" si="3"/>
        <v>978</v>
      </c>
      <c r="X76" s="132">
        <f t="shared" si="3"/>
        <v>648</v>
      </c>
      <c r="Y76" s="132">
        <f t="shared" si="3"/>
        <v>720</v>
      </c>
      <c r="Z76" s="132">
        <f t="shared" si="3"/>
        <v>572</v>
      </c>
      <c r="AA76" s="132">
        <f t="shared" si="3"/>
        <v>114</v>
      </c>
      <c r="AB76" s="132">
        <f t="shared" si="3"/>
        <v>67</v>
      </c>
      <c r="AC76" s="132">
        <f t="shared" si="3"/>
        <v>481</v>
      </c>
      <c r="AD76" s="132">
        <f t="shared" si="3"/>
        <v>334</v>
      </c>
      <c r="AE76" s="132">
        <f t="shared" si="3"/>
        <v>184</v>
      </c>
      <c r="AF76" s="132">
        <f t="shared" si="3"/>
        <v>1218</v>
      </c>
      <c r="AG76" s="132">
        <f t="shared" si="3"/>
        <v>200</v>
      </c>
      <c r="AH76" s="132">
        <f t="shared" si="3"/>
        <v>272</v>
      </c>
      <c r="AI76" s="132">
        <f t="shared" si="3"/>
        <v>1920</v>
      </c>
      <c r="AJ76" s="132">
        <f t="shared" si="3"/>
        <v>3495</v>
      </c>
      <c r="AK76" s="133">
        <f>SUM(AK7:AK75)</f>
        <v>668570</v>
      </c>
    </row>
  </sheetData>
  <sheetProtection password="D893" sheet="1" objects="1" scenarios="1"/>
  <mergeCells count="2">
    <mergeCell ref="A1:B1"/>
    <mergeCell ref="A76:B76"/>
  </mergeCells>
  <printOptions horizontalCentered="1"/>
  <pageMargins left="0.4" right="0.4" top="0.5" bottom="0.5" header="0.35" footer="0.3"/>
  <pageSetup paperSize="5" scale="75" orientation="portrait" r:id="rId1"/>
  <headerFooter>
    <oddFooter>&amp;R&amp;9&amp;P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20-21 Final_Type1,1B,2,3,3B,4</vt:lpstr>
      <vt:lpstr>FY20-21 Final Type 5</vt:lpstr>
      <vt:lpstr>Detail Calculation exclude debt</vt:lpstr>
      <vt:lpstr>Detail Calculation for debt</vt:lpstr>
      <vt:lpstr>10.1.20 SIS</vt:lpstr>
      <vt:lpstr>'20-21 Final_Type1,1B,2,3,3B,4'!Print_Area</vt:lpstr>
      <vt:lpstr>'Detail Calculation exclude debt'!Print_Area</vt:lpstr>
      <vt:lpstr>'Detail Calculation for debt'!Print_Area</vt:lpstr>
      <vt:lpstr>'10.1.20 SIS'!Print_Titles</vt:lpstr>
      <vt:lpstr>'20-21 Final_Type1,1B,2,3,3B,4'!Print_Titles</vt:lpstr>
      <vt:lpstr>'Detail Calculation exclude debt'!Print_Titles</vt:lpstr>
      <vt:lpstr>'Detail Calculation for debt'!Print_Titles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Ruiz</dc:creator>
  <cp:lastModifiedBy>Melanie Ruiz</cp:lastModifiedBy>
  <cp:lastPrinted>2021-03-23T13:46:14Z</cp:lastPrinted>
  <dcterms:created xsi:type="dcterms:W3CDTF">2021-03-15T19:02:18Z</dcterms:created>
  <dcterms:modified xsi:type="dcterms:W3CDTF">2021-03-23T13:47:02Z</dcterms:modified>
</cp:coreProperties>
</file>